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E60DE157-2405-4D14-8566-A9867647068A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DNB!$A$1:$S$108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8" i="4" l="1" a="1"/>
  <c r="K108" i="4"/>
  <c r="O84" i="4"/>
  <c r="N98" i="4" a="1"/>
  <c r="N98" i="4" s="1"/>
  <c r="O98" i="4" s="1"/>
  <c r="N22" i="4" a="1"/>
  <c r="N22" i="4" s="1"/>
  <c r="O22" i="4" s="1"/>
  <c r="N88" i="4" a="1"/>
  <c r="N88" i="4" s="1"/>
  <c r="O88" i="4" s="1"/>
  <c r="N56" i="4" a="1"/>
  <c r="N56" i="4" s="1"/>
  <c r="N62" i="4" a="1"/>
  <c r="N62" i="4" s="1"/>
  <c r="O62" i="4" s="1"/>
  <c r="N31" i="4" a="1"/>
  <c r="N31" i="4" s="1"/>
  <c r="N99" i="4" a="1"/>
  <c r="N99" i="4" s="1"/>
  <c r="N100" i="4" a="1"/>
  <c r="N100" i="4" s="1"/>
  <c r="N105" i="4" a="1"/>
  <c r="N105" i="4" s="1"/>
  <c r="N91" i="4" a="1"/>
  <c r="N91" i="4" s="1"/>
  <c r="O91" i="4" s="1"/>
  <c r="N5" i="4" a="1"/>
  <c r="N5" i="4" s="1"/>
  <c r="O5" i="4" s="1"/>
  <c r="Q56" i="4" a="1"/>
  <c r="Q56" i="4" s="1"/>
  <c r="Q62" i="4" a="1"/>
  <c r="Q62" i="4" s="1"/>
  <c r="Q31" i="4" a="1"/>
  <c r="Q31" i="4" s="1"/>
  <c r="Q99" i="4" a="1"/>
  <c r="Q99" i="4" s="1"/>
  <c r="Q100" i="4" a="1"/>
  <c r="Q100" i="4" s="1"/>
  <c r="Q105" i="4" a="1"/>
  <c r="Q105" i="4" s="1"/>
  <c r="Q91" i="4" a="1"/>
  <c r="Q91" i="4" s="1"/>
  <c r="Q5" i="4" a="1"/>
  <c r="Q5" i="4" s="1"/>
  <c r="N107" i="4" a="1"/>
  <c r="N107" i="4" s="1"/>
  <c r="N63" i="4" a="1"/>
  <c r="N63" i="4" s="1"/>
  <c r="O63" i="4" s="1"/>
  <c r="N16" i="4" a="1"/>
  <c r="N16" i="4" s="1"/>
  <c r="N24" i="4" a="1"/>
  <c r="N24" i="4" s="1"/>
  <c r="O24" i="4" s="1"/>
  <c r="N15" i="4" a="1"/>
  <c r="N15" i="4" s="1"/>
  <c r="O15" i="4" s="1"/>
  <c r="N83" i="4" a="1"/>
  <c r="N83" i="4" s="1"/>
  <c r="N102" i="4" a="1"/>
  <c r="N102" i="4" s="1"/>
  <c r="N54" i="4" a="1"/>
  <c r="N54" i="4" s="1"/>
  <c r="O54" i="4" s="1"/>
  <c r="N9" i="4" a="1"/>
  <c r="N9" i="4" s="1"/>
  <c r="O9" i="4" s="1"/>
  <c r="Q107" i="4" a="1"/>
  <c r="Q107" i="4" s="1"/>
  <c r="Q63" i="4" a="1"/>
  <c r="Q63" i="4" s="1"/>
  <c r="Q16" i="4" a="1"/>
  <c r="Q16" i="4" s="1"/>
  <c r="Q24" i="4" a="1"/>
  <c r="Q24" i="4" s="1"/>
  <c r="Q15" i="4" a="1"/>
  <c r="Q15" i="4" s="1"/>
  <c r="Q83" i="4" a="1"/>
  <c r="Q83" i="4" s="1"/>
  <c r="Q102" i="4" a="1"/>
  <c r="Q102" i="4" s="1"/>
  <c r="Q54" i="4" a="1"/>
  <c r="Q54" i="4" s="1"/>
  <c r="Q9" i="4" a="1"/>
  <c r="Q9" i="4" s="1"/>
  <c r="N32" i="4" a="1"/>
  <c r="N32" i="4" s="1"/>
  <c r="N48" i="4" a="1"/>
  <c r="N48" i="4" s="1"/>
  <c r="N10" i="4" a="1"/>
  <c r="N10" i="4" s="1"/>
  <c r="N94" i="4" a="1"/>
  <c r="N94" i="4" s="1"/>
  <c r="O94" i="4" s="1"/>
  <c r="N33" i="4" a="1"/>
  <c r="N33" i="4" s="1"/>
  <c r="N34" i="4" a="1"/>
  <c r="N34" i="4" s="1"/>
  <c r="N65" i="4" a="1"/>
  <c r="N65" i="4" s="1"/>
  <c r="O65" i="4" s="1"/>
  <c r="N58" i="4" a="1"/>
  <c r="N58" i="4" s="1"/>
  <c r="O58" i="4" s="1"/>
  <c r="Q32" i="4" a="1"/>
  <c r="Q32" i="4" s="1"/>
  <c r="Q48" i="4" a="1"/>
  <c r="Q48" i="4" s="1"/>
  <c r="Q10" i="4" a="1"/>
  <c r="Q10" i="4" s="1"/>
  <c r="Q94" i="4" a="1"/>
  <c r="Q94" i="4" s="1"/>
  <c r="Q33" i="4" a="1"/>
  <c r="Q33" i="4" s="1"/>
  <c r="Q34" i="4" a="1"/>
  <c r="Q34" i="4" s="1"/>
  <c r="Q65" i="4" a="1"/>
  <c r="Q65" i="4" s="1"/>
  <c r="Q58" i="4" a="1"/>
  <c r="Q58" i="4" s="1"/>
  <c r="N53" i="4" a="1"/>
  <c r="N53" i="4" s="1"/>
  <c r="O53" i="4" s="1"/>
  <c r="N103" i="4" a="1"/>
  <c r="N103" i="4" s="1"/>
  <c r="N84" i="4" a="1"/>
  <c r="N84" i="4" s="1"/>
  <c r="N11" i="4" a="1"/>
  <c r="N11" i="4" s="1"/>
  <c r="O11" i="4" s="1"/>
  <c r="N74" i="4" a="1"/>
  <c r="N74" i="4" s="1"/>
  <c r="Q53" i="4" a="1"/>
  <c r="Q53" i="4" s="1"/>
  <c r="Q103" i="4" a="1"/>
  <c r="Q103" i="4" s="1"/>
  <c r="Q84" i="4" a="1"/>
  <c r="Q84" i="4" s="1"/>
  <c r="Q11" i="4" a="1"/>
  <c r="Q11" i="4" s="1"/>
  <c r="Q74" i="4" a="1"/>
  <c r="Q74" i="4" s="1"/>
  <c r="N30" i="4" a="1"/>
  <c r="N30" i="4" s="1"/>
  <c r="Q30" i="4" a="1"/>
  <c r="Q30" i="4" s="1"/>
  <c r="Q108" i="4" a="1"/>
  <c r="Q108" i="4" s="1"/>
  <c r="N108" i="4" a="1"/>
  <c r="N108" i="4" s="1"/>
  <c r="Q106" i="4" a="1"/>
  <c r="Q106" i="4" s="1"/>
  <c r="N106" i="4" a="1"/>
  <c r="N106" i="4" s="1"/>
  <c r="Q82" i="4" a="1"/>
  <c r="Q82" i="4" s="1"/>
  <c r="N82" i="4" a="1"/>
  <c r="N82" i="4" s="1"/>
  <c r="O82" i="4" s="1"/>
  <c r="Q39" i="4" a="1"/>
  <c r="Q39" i="4" s="1"/>
  <c r="N39" i="4" a="1"/>
  <c r="N39" i="4" s="1"/>
  <c r="Q8" i="4" a="1"/>
  <c r="Q8" i="4" s="1"/>
  <c r="N8" i="4" a="1"/>
  <c r="N8" i="4" s="1"/>
  <c r="Q92" i="4" a="1"/>
  <c r="Q92" i="4" s="1"/>
  <c r="N92" i="4" a="1"/>
  <c r="N92" i="4" s="1"/>
  <c r="O92" i="4" s="1"/>
  <c r="Q66" i="4" a="1"/>
  <c r="Q66" i="4" s="1"/>
  <c r="N66" i="4" a="1"/>
  <c r="N66" i="4" s="1"/>
  <c r="O66" i="4" s="1"/>
  <c r="Q7" i="4" a="1"/>
  <c r="Q7" i="4" s="1"/>
  <c r="N7" i="4" a="1"/>
  <c r="N7" i="4" s="1"/>
  <c r="Q67" i="4" a="1"/>
  <c r="Q67" i="4" s="1"/>
  <c r="N67" i="4" a="1"/>
  <c r="N67" i="4" s="1"/>
  <c r="Q13" i="4" a="1"/>
  <c r="Q13" i="4" s="1"/>
  <c r="N13" i="4" a="1"/>
  <c r="N13" i="4" s="1"/>
  <c r="O13" i="4" s="1"/>
  <c r="Q70" i="4" a="1"/>
  <c r="Q70" i="4" s="1"/>
  <c r="N70" i="4" a="1"/>
  <c r="N70" i="4" s="1"/>
  <c r="O70" i="4" s="1"/>
  <c r="Q95" i="4" a="1"/>
  <c r="Q95" i="4" s="1"/>
  <c r="N95" i="4" a="1"/>
  <c r="N95" i="4" s="1"/>
  <c r="O95" i="4" s="1"/>
  <c r="Q93" i="4" a="1"/>
  <c r="Q93" i="4" s="1"/>
  <c r="N93" i="4" a="1"/>
  <c r="N93" i="4" s="1"/>
  <c r="O93" i="4" s="1"/>
  <c r="Q12" i="4" a="1"/>
  <c r="Q12" i="4" s="1"/>
  <c r="N12" i="4" a="1"/>
  <c r="N12" i="4" s="1"/>
  <c r="Q79" i="4" a="1"/>
  <c r="Q79" i="4" s="1"/>
  <c r="N79" i="4" a="1"/>
  <c r="N79" i="4" s="1"/>
  <c r="O79" i="4" s="1"/>
  <c r="Q27" i="4" a="1"/>
  <c r="Q27" i="4" s="1"/>
  <c r="N27" i="4" a="1"/>
  <c r="N27" i="4" s="1"/>
  <c r="O27" i="4" s="1"/>
  <c r="Q20" i="4" a="1"/>
  <c r="Q20" i="4" s="1"/>
  <c r="N20" i="4" a="1"/>
  <c r="N20" i="4" s="1"/>
  <c r="O20" i="4" s="1"/>
  <c r="Q26" i="4" a="1"/>
  <c r="Q26" i="4" s="1"/>
  <c r="N26" i="4" a="1"/>
  <c r="N26" i="4" s="1"/>
  <c r="O26" i="4" s="1"/>
  <c r="Q45" i="4" a="1"/>
  <c r="Q45" i="4" s="1"/>
  <c r="N45" i="4" a="1"/>
  <c r="N45" i="4" s="1"/>
  <c r="O45" i="4" s="1"/>
  <c r="Q68" i="4" a="1"/>
  <c r="Q68" i="4" s="1"/>
  <c r="N68" i="4" a="1"/>
  <c r="N68" i="4" s="1"/>
  <c r="Q86" i="4" a="1"/>
  <c r="Q86" i="4" s="1"/>
  <c r="N86" i="4" a="1"/>
  <c r="N86" i="4" s="1"/>
  <c r="O86" i="4" s="1"/>
  <c r="Q69" i="4" a="1"/>
  <c r="Q69" i="4" s="1"/>
  <c r="N69" i="4" a="1"/>
  <c r="N69" i="4" s="1"/>
  <c r="Q29" i="4" a="1"/>
  <c r="Q29" i="4" s="1"/>
  <c r="N29" i="4" a="1"/>
  <c r="N29" i="4" s="1"/>
  <c r="Q47" i="4" a="1"/>
  <c r="Q47" i="4" s="1"/>
  <c r="N47" i="4" a="1"/>
  <c r="N47" i="4" s="1"/>
  <c r="O47" i="4" s="1"/>
  <c r="Q104" i="4" a="1"/>
  <c r="Q104" i="4" s="1"/>
  <c r="N104" i="4" a="1"/>
  <c r="N104" i="4" s="1"/>
  <c r="Q60" i="4" a="1"/>
  <c r="Q60" i="4" s="1"/>
  <c r="N60" i="4" a="1"/>
  <c r="N60" i="4" s="1"/>
  <c r="O60" i="4" s="1"/>
  <c r="Q52" i="4" a="1"/>
  <c r="Q52" i="4" s="1"/>
  <c r="N52" i="4" a="1"/>
  <c r="N52" i="4" s="1"/>
  <c r="O52" i="4" s="1"/>
  <c r="Q21" i="4" a="1"/>
  <c r="Q21" i="4" s="1"/>
  <c r="N21" i="4" a="1"/>
  <c r="N21" i="4" s="1"/>
  <c r="Q51" i="4" a="1"/>
  <c r="Q51" i="4" s="1"/>
  <c r="N51" i="4" a="1"/>
  <c r="N51" i="4" s="1"/>
  <c r="Q50" i="4" a="1"/>
  <c r="Q50" i="4" s="1"/>
  <c r="N50" i="4" a="1"/>
  <c r="N50" i="4" s="1"/>
  <c r="Q96" i="4" a="1"/>
  <c r="Q96" i="4" s="1"/>
  <c r="N96" i="4" a="1"/>
  <c r="N96" i="4" s="1"/>
  <c r="Q89" i="4" a="1"/>
  <c r="Q89" i="4" s="1"/>
  <c r="N89" i="4" a="1"/>
  <c r="N89" i="4" s="1"/>
  <c r="O89" i="4" s="1"/>
  <c r="Q14" i="4" a="1"/>
  <c r="Q14" i="4" s="1"/>
  <c r="N14" i="4" a="1"/>
  <c r="N14" i="4" s="1"/>
  <c r="O14" i="4" s="1"/>
  <c r="Q49" i="4" a="1"/>
  <c r="Q49" i="4" s="1"/>
  <c r="N49" i="4" a="1"/>
  <c r="N49" i="4" s="1"/>
  <c r="O49" i="4" s="1"/>
  <c r="Q17" i="4" a="1"/>
  <c r="Q17" i="4" s="1"/>
  <c r="N17" i="4" a="1"/>
  <c r="N17" i="4" s="1"/>
  <c r="O17" i="4" s="1"/>
  <c r="Q18" i="4" a="1"/>
  <c r="Q18" i="4" s="1"/>
  <c r="N18" i="4" a="1"/>
  <c r="N18" i="4" s="1"/>
  <c r="O18" i="4" s="1"/>
  <c r="Q90" i="4" a="1"/>
  <c r="Q90" i="4" s="1"/>
  <c r="N90" i="4" a="1"/>
  <c r="N90" i="4" s="1"/>
  <c r="O90" i="4" s="1"/>
  <c r="Q88" i="4" a="1"/>
  <c r="Q88" i="4" s="1"/>
  <c r="Q22" i="4" a="1"/>
  <c r="Q22" i="4" s="1"/>
  <c r="Q98" i="4" a="1"/>
  <c r="Q98" i="4" s="1"/>
  <c r="Q97" i="4" a="1"/>
  <c r="Q97" i="4" s="1"/>
  <c r="N97" i="4" a="1"/>
  <c r="N97" i="4" s="1"/>
  <c r="O97" i="4" s="1"/>
  <c r="Q19" i="4" a="1"/>
  <c r="Q19" i="4" s="1"/>
  <c r="N19" i="4" a="1"/>
  <c r="N19" i="4" s="1"/>
  <c r="O19" i="4" s="1"/>
  <c r="Q78" i="4" a="1"/>
  <c r="Q78" i="4" s="1"/>
  <c r="Q76" i="4" a="1"/>
  <c r="Q76" i="4" s="1"/>
  <c r="N76" i="4" a="1"/>
  <c r="N76" i="4" s="1"/>
  <c r="Q61" i="4" a="1"/>
  <c r="Q61" i="4" s="1"/>
  <c r="N61" i="4" a="1"/>
  <c r="N61" i="4" s="1"/>
  <c r="O61" i="4" s="1"/>
  <c r="Q75" i="4" a="1"/>
  <c r="Q75" i="4" s="1"/>
  <c r="N75" i="4" a="1"/>
  <c r="N75" i="4" s="1"/>
  <c r="O75" i="4" s="1"/>
  <c r="Q23" i="4" a="1"/>
  <c r="Q23" i="4" s="1"/>
  <c r="N23" i="4" a="1"/>
  <c r="N23" i="4" s="1"/>
  <c r="O23" i="4" s="1"/>
  <c r="Q42" i="4" a="1"/>
  <c r="Q42" i="4" s="1"/>
  <c r="N42" i="4" a="1"/>
  <c r="N42" i="4" s="1"/>
  <c r="Q28" i="4" a="1"/>
  <c r="Q28" i="4" s="1"/>
  <c r="N28" i="4" a="1"/>
  <c r="N28" i="4" s="1"/>
  <c r="Q73" i="4" a="1"/>
  <c r="Q73" i="4" s="1"/>
  <c r="N73" i="4" a="1"/>
  <c r="N73" i="4" s="1"/>
  <c r="Q2" i="4" a="1"/>
  <c r="Q2" i="4" s="1"/>
  <c r="N2" i="4" a="1"/>
  <c r="N2" i="4" s="1"/>
  <c r="O2" i="4" s="1"/>
  <c r="Q81" i="4" a="1"/>
  <c r="Q81" i="4" s="1"/>
  <c r="N81" i="4" a="1"/>
  <c r="N81" i="4" s="1"/>
  <c r="Q57" i="4" a="1"/>
  <c r="Q57" i="4" s="1"/>
  <c r="N57" i="4" a="1"/>
  <c r="N57" i="4" s="1"/>
  <c r="O57" i="4" s="1"/>
  <c r="Q4" i="4" a="1"/>
  <c r="Q4" i="4" s="1"/>
  <c r="N4" i="4" a="1"/>
  <c r="N4" i="4" s="1"/>
  <c r="O4" i="4" s="1"/>
  <c r="Q80" i="4" a="1"/>
  <c r="Q80" i="4" s="1"/>
  <c r="N80" i="4" a="1"/>
  <c r="N80" i="4" s="1"/>
  <c r="O80" i="4" s="1"/>
  <c r="Q3" i="4" a="1"/>
  <c r="Q3" i="4" s="1"/>
  <c r="N3" i="4" a="1"/>
  <c r="N3" i="4" s="1"/>
  <c r="O3" i="4" s="1"/>
  <c r="Q77" i="4" a="1"/>
  <c r="Q77" i="4" s="1"/>
  <c r="N77" i="4" a="1"/>
  <c r="N77" i="4" s="1"/>
  <c r="O77" i="4" s="1"/>
  <c r="Q36" i="4" a="1"/>
  <c r="Q36" i="4" s="1"/>
  <c r="N36" i="4" a="1"/>
  <c r="N36" i="4" s="1"/>
  <c r="O36" i="4" s="1"/>
  <c r="Q44" i="4" a="1"/>
  <c r="Q44" i="4" s="1"/>
  <c r="N44" i="4" a="1"/>
  <c r="N44" i="4" s="1"/>
  <c r="O44" i="4" s="1"/>
  <c r="Q35" i="4" a="1"/>
  <c r="Q35" i="4" s="1"/>
  <c r="N35" i="4" a="1"/>
  <c r="N35" i="4" s="1"/>
  <c r="O35" i="4" s="1"/>
  <c r="Q87" i="4" a="1"/>
  <c r="Q87" i="4" s="1"/>
  <c r="N87" i="4" a="1"/>
  <c r="N87" i="4" s="1"/>
  <c r="O87" i="4" s="1"/>
  <c r="Q71" i="4" a="1"/>
  <c r="Q71" i="4" s="1"/>
  <c r="N71" i="4" a="1"/>
  <c r="N71" i="4" s="1"/>
  <c r="O71" i="4" s="1"/>
  <c r="Q72" i="4" a="1"/>
  <c r="Q72" i="4" s="1"/>
  <c r="N72" i="4" a="1"/>
  <c r="N72" i="4" s="1"/>
  <c r="O72" i="4" s="1"/>
  <c r="Q43" i="4" a="1"/>
  <c r="Q43" i="4" s="1"/>
  <c r="N43" i="4" a="1"/>
  <c r="N43" i="4" s="1"/>
  <c r="Q38" i="4" a="1"/>
  <c r="Q38" i="4" s="1"/>
  <c r="N38" i="4" a="1"/>
  <c r="N38" i="4" s="1"/>
  <c r="Q64" i="4" a="1"/>
  <c r="Q64" i="4" s="1"/>
  <c r="N64" i="4" a="1"/>
  <c r="N64" i="4" s="1"/>
  <c r="O64" i="4" s="1"/>
  <c r="Q37" i="4" a="1"/>
  <c r="Q37" i="4" s="1"/>
  <c r="N37" i="4" a="1"/>
  <c r="N37" i="4" s="1"/>
  <c r="O37" i="4" s="1"/>
  <c r="Q85" i="4" a="1"/>
  <c r="Q85" i="4" s="1"/>
  <c r="N85" i="4" a="1"/>
  <c r="N85" i="4" s="1"/>
  <c r="Q41" i="4" a="1"/>
  <c r="Q41" i="4" s="1"/>
  <c r="N41" i="4" a="1"/>
  <c r="N41" i="4" s="1"/>
  <c r="Q40" i="4" a="1"/>
  <c r="Q40" i="4" s="1"/>
  <c r="N40" i="4" a="1"/>
  <c r="N40" i="4" s="1"/>
  <c r="Q59" i="4" a="1"/>
  <c r="Q59" i="4" s="1"/>
  <c r="N59" i="4" a="1"/>
  <c r="N59" i="4" s="1"/>
  <c r="O59" i="4" s="1"/>
  <c r="Q6" i="4" a="1"/>
  <c r="Q6" i="4" s="1"/>
  <c r="N6" i="4" a="1"/>
  <c r="N6" i="4" s="1"/>
  <c r="Q25" i="4" a="1"/>
  <c r="Q25" i="4" s="1"/>
  <c r="N25" i="4" a="1"/>
  <c r="N25" i="4" s="1"/>
  <c r="O25" i="4" s="1"/>
  <c r="Q55" i="4" a="1"/>
  <c r="Q55" i="4" s="1"/>
  <c r="N55" i="4" a="1"/>
  <c r="N55" i="4" s="1"/>
  <c r="Q101" i="4" a="1"/>
  <c r="Q101" i="4" s="1"/>
  <c r="N101" i="4" a="1"/>
  <c r="N101" i="4" s="1"/>
  <c r="O101" i="4" s="1"/>
  <c r="Q46" i="4" a="1"/>
  <c r="Q46" i="4" s="1"/>
  <c r="N46" i="4" a="1"/>
  <c r="N46" i="4" s="1"/>
  <c r="O4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<sst xmlns="http://schemas.openxmlformats.org/spreadsheetml/2006/main" count="1100" uniqueCount="365">
  <si>
    <t>DNB</t>
  </si>
  <si>
    <t>Nome</t>
  </si>
  <si>
    <t>Matrícula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</si>
  <si>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</si>
  <si>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</si>
  <si>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</si>
  <si>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</si>
  <si>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</si>
  <si>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</si>
  <si>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</si>
  <si>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das passagens aéreas</t>
  </si>
  <si>
    <t>Padrão</t>
  </si>
  <si>
    <t>nº de diarias</t>
  </si>
  <si>
    <t>Total Diarias Pagas</t>
  </si>
  <si>
    <t>Valor total da viagem (diárias + passagens)</t>
  </si>
  <si>
    <t>Tipo</t>
  </si>
  <si>
    <t>Mês</t>
  </si>
  <si>
    <t>Motivo da Viagem</t>
  </si>
  <si>
    <t>Observação</t>
  </si>
  <si>
    <t>DNAR</t>
  </si>
  <si>
    <t>RAQUEL SANTIAGO ROCHA</t>
  </si>
  <si>
    <t>13.344-46</t>
  </si>
  <si>
    <t>PROFISSIONAL DE TRÁFEGO AÉREO</t>
  </si>
  <si>
    <t>SBAR</t>
  </si>
  <si>
    <t>SBRF</t>
  </si>
  <si>
    <t>AÉREO</t>
  </si>
  <si>
    <t>ECONÔMICA</t>
  </si>
  <si>
    <t>Administrativa</t>
  </si>
  <si>
    <t>Renovação do Certificado Médico Aeronáutico (CMA) para atendimento da ICA 63-15.</t>
  </si>
  <si>
    <t>CRISTIANO LOPES MELO</t>
  </si>
  <si>
    <t>17.456-15</t>
  </si>
  <si>
    <t>AMANDA DUARTE SILVEIRA</t>
  </si>
  <si>
    <t>12.994-12</t>
  </si>
  <si>
    <t>DNBG</t>
  </si>
  <si>
    <t>AUGUSTO BARBOSA LLIOVETT</t>
  </si>
  <si>
    <t>18.708-09</t>
  </si>
  <si>
    <t>PROFISSIONAL DE NAVEGAÇÃO AÉREA</t>
  </si>
  <si>
    <t>SBBG</t>
  </si>
  <si>
    <t>SBPK/SBSP</t>
  </si>
  <si>
    <t>AÉREO/TERRESTRE</t>
  </si>
  <si>
    <t>MARCELO SARASOL DA SILVEIRA</t>
  </si>
  <si>
    <t>18.709-07</t>
  </si>
  <si>
    <t>SBSM</t>
  </si>
  <si>
    <t>TERRESTRE</t>
  </si>
  <si>
    <t>N.A</t>
  </si>
  <si>
    <t>Realizar a 2ª fase dp EPLIS - Avaliação presencial no DTCEA-SM (Santa Maria/RS).</t>
  </si>
  <si>
    <t>DNBH</t>
  </si>
  <si>
    <t>GIORDANI DE AVILA REIS</t>
  </si>
  <si>
    <t>90.592-93</t>
  </si>
  <si>
    <t>SBBH</t>
  </si>
  <si>
    <t>SBLS</t>
  </si>
  <si>
    <t>VEÍCULO PARTICULAR</t>
  </si>
  <si>
    <t>SEM PGTO</t>
  </si>
  <si>
    <t>GUSTAVO DA FONSECA CARVALHO</t>
  </si>
  <si>
    <t>12.460-49</t>
  </si>
  <si>
    <t xml:space="preserve">VEÍC. PART. POR APLICATIVO </t>
  </si>
  <si>
    <t>GLAUCIO ERNANDES SIQUEIRA GONCALVES</t>
  </si>
  <si>
    <t>95.946-59</t>
  </si>
  <si>
    <t>SBCF</t>
  </si>
  <si>
    <t>SBSP</t>
  </si>
  <si>
    <t>DNBU</t>
  </si>
  <si>
    <t>MARIO CESAR LEITE PEDROSO</t>
  </si>
  <si>
    <t>41.581-24</t>
  </si>
  <si>
    <t>SBBU</t>
  </si>
  <si>
    <t>DNCJ</t>
  </si>
  <si>
    <t>DIEGO JOSE CUNHA QUEIROZ</t>
  </si>
  <si>
    <t>12.044-63</t>
  </si>
  <si>
    <t>PROFISSIONAL DE METEOROLOGIA</t>
  </si>
  <si>
    <t>SBCJ</t>
  </si>
  <si>
    <t>SBPJ</t>
  </si>
  <si>
    <t>Composição da escala de revezamento da EMS da DNB em SBPJ (Palmas/TO).</t>
  </si>
  <si>
    <t>DNCP</t>
  </si>
  <si>
    <t>PRISCILLA DE CARVALHO FILGUEIRAS</t>
  </si>
  <si>
    <t>12.087-45</t>
  </si>
  <si>
    <t>SBCP</t>
  </si>
  <si>
    <t>SBRJ</t>
  </si>
  <si>
    <t>MOISES JOSE DA SILVA VIVEIROS</t>
  </si>
  <si>
    <t>90.581-98</t>
  </si>
  <si>
    <t>SBJV</t>
  </si>
  <si>
    <t>Instrução dos operadores OEA da DNB em SBJV (Joinville/SC).</t>
  </si>
  <si>
    <t>DNDN</t>
  </si>
  <si>
    <t>MARIANA PEREIRA DO REGO</t>
  </si>
  <si>
    <t>18.752-06</t>
  </si>
  <si>
    <t>SBDN</t>
  </si>
  <si>
    <t>Formação Profissional</t>
  </si>
  <si>
    <t>Curso de Investigação e Prevenção de Acidentes Aeronáuticos - CPAA-CEA em Lagoa Santa/MG..</t>
  </si>
  <si>
    <t>DNGO</t>
  </si>
  <si>
    <t>ROSANA BEATRIZ SAMPAIO DUARTE</t>
  </si>
  <si>
    <t>13.298-27</t>
  </si>
  <si>
    <t>SBGO</t>
  </si>
  <si>
    <t>ANA CAROLINA PEREIRA ALVES</t>
  </si>
  <si>
    <t>13.359-33</t>
  </si>
  <si>
    <t>SBBR</t>
  </si>
  <si>
    <t>RAFAEL DE OLIVEIRA LOBO</t>
  </si>
  <si>
    <t>18.644-09</t>
  </si>
  <si>
    <t>Curso CTP006 - Capacitação para Instrução Prática (Turma 16) no CINDACTA III em Recife/PE.</t>
  </si>
  <si>
    <t>DNGR</t>
  </si>
  <si>
    <t>LUIZ CARLOS MARTINS</t>
  </si>
  <si>
    <t>47.103-30</t>
  </si>
  <si>
    <t>SBGR</t>
  </si>
  <si>
    <t>ENZO CARMINE PICCHIELLO</t>
  </si>
  <si>
    <t>18.399-95</t>
  </si>
  <si>
    <t>ANALISTA SUPERIOR III</t>
  </si>
  <si>
    <t>SBSV</t>
  </si>
  <si>
    <t>Simpósio AVSEC do DECEA no Centro Militar de Convenções e Hospedagem da Aeronáutica - CEMCOHA em Salvador/BA.</t>
  </si>
  <si>
    <t>ROBERTO EDUARDO CANDIDO DA CRUZ</t>
  </si>
  <si>
    <t>96.388-62</t>
  </si>
  <si>
    <t>SBGL</t>
  </si>
  <si>
    <t>MAURO MARCOLINO MORAES</t>
  </si>
  <si>
    <t>95.468-69</t>
  </si>
  <si>
    <t>SBME</t>
  </si>
  <si>
    <t>Folga Agrupada conforme  NN GPE Nº 01/2021, ART.20 - INCISO IV.</t>
  </si>
  <si>
    <t>MARIO CAMAROTTO JUNIOR</t>
  </si>
  <si>
    <t>98.013-95</t>
  </si>
  <si>
    <t>PAULO DO PRADO BORBA FILHO</t>
  </si>
  <si>
    <t>96.662-68</t>
  </si>
  <si>
    <t>PROFISSIONAL DE ENGENHARIA E MANUTENÇÃO</t>
  </si>
  <si>
    <t>VIT. DA CONQTA/MARAGOGIPE</t>
  </si>
  <si>
    <t>AÉREO/VEÍCULO EMPRESA</t>
  </si>
  <si>
    <t>Acompanhar os profissionais da contratada IACIT/AIRNAV que irão realizar manutenção nos DME de Vitória da Conquista e Maragogipe.</t>
  </si>
  <si>
    <t>DNIH</t>
  </si>
  <si>
    <t>ANTONIO RODRIGUES DO NASCIMENTO JUNIOR</t>
  </si>
  <si>
    <t>94.931-77</t>
  </si>
  <si>
    <t>SBIH</t>
  </si>
  <si>
    <t>SBEG</t>
  </si>
  <si>
    <t>EDELSON CUSTODIO MENDES</t>
  </si>
  <si>
    <t>18.720-19</t>
  </si>
  <si>
    <t>DNIL</t>
  </si>
  <si>
    <t>GABRIELA DE SOUSA GONZALEZ Y CACERES</t>
  </si>
  <si>
    <t>18.072-28</t>
  </si>
  <si>
    <t>SBIL</t>
  </si>
  <si>
    <t>DNIZ</t>
  </si>
  <si>
    <t>ANICETO JOZIEL RABELO GOMES ANDRADE</t>
  </si>
  <si>
    <t>13.155-49</t>
  </si>
  <si>
    <t>SBIZ</t>
  </si>
  <si>
    <t>Viagem a São Paulo/SP para retirada de sensores e material necessário para ativação da EMS da DNB em SBIH (Itaituba/PA).</t>
  </si>
  <si>
    <t>SBMA</t>
  </si>
  <si>
    <t>Manutenção corretiva na estação meteorológica de superfície da DNB em SBMA (Marabá/PA).</t>
  </si>
  <si>
    <t>DNJP</t>
  </si>
  <si>
    <t>EDUARDO FERNANDO ALVES DA SILVA JUNIOR</t>
  </si>
  <si>
    <t>12.577-28</t>
  </si>
  <si>
    <t>SBJP</t>
  </si>
  <si>
    <t>MIGUEL ANGELO SOUSA CARVALHO</t>
  </si>
  <si>
    <t>96.375-71</t>
  </si>
  <si>
    <t>EMANUEL BARBOSA COSTA RIBEIRO</t>
  </si>
  <si>
    <t>97.346-73</t>
  </si>
  <si>
    <t>Participar da Reunião do Conselho de Administração.</t>
  </si>
  <si>
    <t>DNKG</t>
  </si>
  <si>
    <t>FLAVIO MONTEIRO DOS SANTOS</t>
  </si>
  <si>
    <t>41.518-31</t>
  </si>
  <si>
    <t>SBKG</t>
  </si>
  <si>
    <t>ANA ESTER VITORINO DE ALCANTARA SILVA</t>
  </si>
  <si>
    <t>18.712-18</t>
  </si>
  <si>
    <t>ANDREZA DANTAS DE FREITAS SOUZA</t>
  </si>
  <si>
    <t>16.404-39</t>
  </si>
  <si>
    <t>DNKP</t>
  </si>
  <si>
    <t>ANDRE AUGUSTO CHINAGLIA DE FREITAS</t>
  </si>
  <si>
    <t>18.521-25</t>
  </si>
  <si>
    <t>SBKP</t>
  </si>
  <si>
    <t>FABIANO FOPPA</t>
  </si>
  <si>
    <t>99.585-45</t>
  </si>
  <si>
    <t>LUIZ GUSTAVO MONTEIRO DA SILVA</t>
  </si>
  <si>
    <t>13.707-36</t>
  </si>
  <si>
    <t>HFASP</t>
  </si>
  <si>
    <t>CLAUDEMIR ROGERIO DE ALMEIDA</t>
  </si>
  <si>
    <t>95.211-07</t>
  </si>
  <si>
    <t>SBKP/SBGR</t>
  </si>
  <si>
    <t>UNIMETRO</t>
  </si>
  <si>
    <t>VEÍCULO EMPRESA</t>
  </si>
  <si>
    <t>Transporte de equipamentos/instrumentos para calibração em Guarulhos/SP.</t>
  </si>
  <si>
    <t>MARCOS VINICIUS BARBOSA DE SOUSA</t>
  </si>
  <si>
    <t>95.433-88</t>
  </si>
  <si>
    <t>SBSJ</t>
  </si>
  <si>
    <t>Realizar 2ª fase EPLIS no ICEA em São José dos Campos/SP.</t>
  </si>
  <si>
    <t>MARCO AURELIO DE CARVALHO</t>
  </si>
  <si>
    <t>63.791-90</t>
  </si>
  <si>
    <t>PROFISSIONAL DE SERVIÇOS AEROPORTUÁRIOS</t>
  </si>
  <si>
    <t>Realizar manutenção corretiva e preventiva de sistemas elétricos da DNB em SBME (Macaé/RJ).</t>
  </si>
  <si>
    <t>PEDRO YUKIO SATO</t>
  </si>
  <si>
    <t>99.817-50</t>
  </si>
  <si>
    <t>SBBU/SBRP</t>
  </si>
  <si>
    <t>Realizar calibração da estação meteorológica e transportar instrumentos.</t>
  </si>
  <si>
    <t>SBRP/SBBU</t>
  </si>
  <si>
    <t>Prestação dos serviços de manutenção na DNBU.</t>
  </si>
  <si>
    <t>DNLO</t>
  </si>
  <si>
    <t>GISELLA JULIANE ZAUPA FURQUIM</t>
  </si>
  <si>
    <t>13.299-25</t>
  </si>
  <si>
    <t>SBLO</t>
  </si>
  <si>
    <t>JONATHAN ALESSANDRO VARELA</t>
  </si>
  <si>
    <t>15.808-20</t>
  </si>
  <si>
    <t>WAGNER FUCHS</t>
  </si>
  <si>
    <t>13.288-30</t>
  </si>
  <si>
    <t>ANDERSON ROSS</t>
  </si>
  <si>
    <t>95.552-80</t>
  </si>
  <si>
    <t>JOSE RAFAEL MELO ANDRADE</t>
  </si>
  <si>
    <t>18.074-24</t>
  </si>
  <si>
    <t>BRUNO ARGOLO HEISE</t>
  </si>
  <si>
    <t>18.138-24</t>
  </si>
  <si>
    <t>DNME</t>
  </si>
  <si>
    <t>CARLOS ANDRE LEONIS DA CONSOLACAO</t>
  </si>
  <si>
    <t>13.317-49</t>
  </si>
  <si>
    <t>ISADORA CRISTINA ROSSATTI CERCHIARI</t>
  </si>
  <si>
    <t>16.619-18</t>
  </si>
  <si>
    <t>FLAVIO DOS SANTOS AIRES</t>
  </si>
  <si>
    <t>18.610-26</t>
  </si>
  <si>
    <t>SBCT</t>
  </si>
  <si>
    <t>Reunião do Empreendimento PFF008 em Curitiba/PR.</t>
  </si>
  <si>
    <t>DANIEL TAVARES DE LIMA</t>
  </si>
  <si>
    <t>13.486-26</t>
  </si>
  <si>
    <t>RAFAEL EMERIM ARAR</t>
  </si>
  <si>
    <t>13.308-50</t>
  </si>
  <si>
    <t>Workshop projeto SAGITÁRIO FASE 5 para BDS em São Paulo/SP.</t>
  </si>
  <si>
    <t>RAFAEL FARIA AMORIM</t>
  </si>
  <si>
    <t>16.630-30</t>
  </si>
  <si>
    <t>Reunião no DECEA (Rio de Janeiro/RJ) para elaboração da CAOP para segunda fase de testes da operação de UAS na Bacia de Campos.</t>
  </si>
  <si>
    <t>HENRIQUE RODRIGUES MARTINS</t>
  </si>
  <si>
    <t>16.177-24</t>
  </si>
  <si>
    <t>DNMK</t>
  </si>
  <si>
    <t>CESAR RAMOS DE ANDRADE</t>
  </si>
  <si>
    <t>47.327-08</t>
  </si>
  <si>
    <t>SBMK</t>
  </si>
  <si>
    <t>DNMQ</t>
  </si>
  <si>
    <t>VITOR BARROS DA SILVA</t>
  </si>
  <si>
    <t>41.506-38</t>
  </si>
  <si>
    <t>SBMQ</t>
  </si>
  <si>
    <t>DNNF</t>
  </si>
  <si>
    <t>RAFAEL SANTIAGO</t>
  </si>
  <si>
    <t>13.872-21</t>
  </si>
  <si>
    <t>SBNF</t>
  </si>
  <si>
    <t>EDILSON JOSE PHILIPPSEN</t>
  </si>
  <si>
    <t>98.859-39</t>
  </si>
  <si>
    <t>RICHARD DA SILVA ALVARES</t>
  </si>
  <si>
    <t>12.997-06</t>
  </si>
  <si>
    <t>DNPJ</t>
  </si>
  <si>
    <t>ARTHUR IZIDRO GUEDES VIRISSIMO</t>
  </si>
  <si>
    <t>13.860-28</t>
  </si>
  <si>
    <t>JOSE MARIA DE CARVALHO</t>
  </si>
  <si>
    <t>99.572-54</t>
  </si>
  <si>
    <t>Transporte de barômetros para a DNB em SBGR (Guarulhos/SP).</t>
  </si>
  <si>
    <t>TAQUARA-SC</t>
  </si>
  <si>
    <t>Acompanhamento de inspeção periódica do GEIV e realização de manutenção preventiva semestral no DME de Taquara/RS.</t>
  </si>
  <si>
    <t>DNRJ</t>
  </si>
  <si>
    <t>FRANCISCO VINICIUS DE OLIVEIRA LIMA ARAUJO</t>
  </si>
  <si>
    <t>41.275-31</t>
  </si>
  <si>
    <t>Participar do curso PAELS 2024(simulação turme 3) conforme convocação da coordenadora NACC. Atuar como aluno.</t>
  </si>
  <si>
    <t>KAROLINE CARDOSO DOS SANTOS</t>
  </si>
  <si>
    <t>17.562-16</t>
  </si>
  <si>
    <t>HENRIQUE CARDOSO ALVES</t>
  </si>
  <si>
    <t>12.598-20</t>
  </si>
  <si>
    <t>ANDREA DE ARAUJO CAVALCANTI</t>
  </si>
  <si>
    <t>12.523-51</t>
  </si>
  <si>
    <t>LILIAN DE LYRA NAGAMATSU</t>
  </si>
  <si>
    <t>98.472-63</t>
  </si>
  <si>
    <t>Curso MET016 - Especialização Técnica em Meteorologia Aeronáutica em São José dos Campos/SP.</t>
  </si>
  <si>
    <t>DNRP</t>
  </si>
  <si>
    <t>DANIELA MIELE ISSY</t>
  </si>
  <si>
    <t>18.469-01</t>
  </si>
  <si>
    <t>SBRP</t>
  </si>
  <si>
    <t>MATHEUS AVILA DINIZ</t>
  </si>
  <si>
    <t>18.470-16</t>
  </si>
  <si>
    <t>ALBERGIO ALVES RIBEIRO FILHO</t>
  </si>
  <si>
    <t>47.282-04</t>
  </si>
  <si>
    <t>Realizar manutenção preventiva semestral dos instrumentos meteorológicos da EMS-2 na DNDN (Presidente Prudente/SP)</t>
  </si>
  <si>
    <t>SBBW</t>
  </si>
  <si>
    <t>Verificação semestral da EMS em DNBW (Barra do Garças/MT).</t>
  </si>
  <si>
    <t>ROBERTO FERREIRA CELIN</t>
  </si>
  <si>
    <t>41.481-28</t>
  </si>
  <si>
    <t>Transporte de equipamento de calibração para o laboratório da DNGR e retirada do sensor da DNRP na UNIMETRO.</t>
  </si>
  <si>
    <t>DNSN</t>
  </si>
  <si>
    <t>ANDERSON LAURIDO DE OLIVEIRA</t>
  </si>
  <si>
    <t>13.845-24</t>
  </si>
  <si>
    <t>SBSN</t>
  </si>
  <si>
    <t>LEONARDO VIEIRA MASCARENHAS</t>
  </si>
  <si>
    <t>18.651-12</t>
  </si>
  <si>
    <t>Retorno à localidade de origem (Macaé/RJ) devido finalização da transferência provisória. NN GPE Nº01/2021, ART.20 - INCISO IV.</t>
  </si>
  <si>
    <t>RILDO MOISES DA SILVA OLIVEIRA</t>
  </si>
  <si>
    <t>41.703-36</t>
  </si>
  <si>
    <t>SBBE</t>
  </si>
  <si>
    <t>DNTE</t>
  </si>
  <si>
    <t>ANDRE FELIPE MENDES DA SILVA</t>
  </si>
  <si>
    <t>13.302-62</t>
  </si>
  <si>
    <t>SBTE</t>
  </si>
  <si>
    <t>DANIELLE CARLOS DE ARAUJO</t>
  </si>
  <si>
    <t>12.035-64</t>
  </si>
  <si>
    <t>DNTF</t>
  </si>
  <si>
    <t>ZIGOMAR DA SILVA MUNIZ</t>
  </si>
  <si>
    <t>98.410-85</t>
  </si>
  <si>
    <t>SBTF</t>
  </si>
  <si>
    <t>DNUL</t>
  </si>
  <si>
    <t>LUCIANO FERREIRA DA SILVA</t>
  </si>
  <si>
    <t>13.668-20</t>
  </si>
  <si>
    <t>SBUL</t>
  </si>
  <si>
    <t>SBUR</t>
  </si>
  <si>
    <t>Treinamento técnico do TATIC para suporte técnico nas DNB de SBUL e SBUR (Uberlândia e Uberaba/MG).</t>
  </si>
  <si>
    <t>FERNANDA RABELO DE ALMEIDA E FERREIRA</t>
  </si>
  <si>
    <t>13.859-13</t>
  </si>
  <si>
    <t>Apoio técnico para substituição das luz de obstáculo da torre da EMS da RW Y35 da DNB em SBUR (Uberaba/MG).</t>
  </si>
  <si>
    <t>DNUR</t>
  </si>
  <si>
    <t>DANILO BORGES PEREIRA</t>
  </si>
  <si>
    <t>95.359-74</t>
  </si>
  <si>
    <t>FRANCINE MARTINS BORGES</t>
  </si>
  <si>
    <t>18.844-01</t>
  </si>
  <si>
    <t>DNVT</t>
  </si>
  <si>
    <t>DANIEL AUGUSTO COIMBRA TAVARES</t>
  </si>
  <si>
    <t>18.220-39</t>
  </si>
  <si>
    <t>SBVT</t>
  </si>
  <si>
    <t>ANDRE LUIS NUNES</t>
  </si>
  <si>
    <t>39.494-84</t>
  </si>
  <si>
    <t>ANTONIO ERNESTO PAULA FILHO</t>
  </si>
  <si>
    <t>13.838-21</t>
  </si>
  <si>
    <t>SEDE</t>
  </si>
  <si>
    <t>LEANDRO DE CARVALHO MIGUEZ</t>
  </si>
  <si>
    <t>19.001-46</t>
  </si>
  <si>
    <t>CARGO DE LIVRE PROVIMENTO</t>
  </si>
  <si>
    <t>Realizar teste de aceitação em campo do sistema VHF da DNB em SBSN (Santarém/PA).</t>
  </si>
  <si>
    <t>FRANKLIN ADRIANO TEIFKE</t>
  </si>
  <si>
    <t>14.020-67</t>
  </si>
  <si>
    <t>Fiscalização técnica do teste de aceitação em campo do gravador digital SAT - TC0029-SF/2023/0001 na DNB em SBMQ (Macapá/AP).</t>
  </si>
  <si>
    <t>ROSANA CHRISTINA FERREIRA DOS SANTOS</t>
  </si>
  <si>
    <t>13.225-54</t>
  </si>
  <si>
    <t>Auditoria interna do Sistema de Gestão da Qualidade na DNB em SBMQ (Macapá/AP).</t>
  </si>
  <si>
    <t>CHARLES MARCELO SOUZA SILVA</t>
  </si>
  <si>
    <t>41.972-09</t>
  </si>
  <si>
    <t>GIANNOTTI BENIGNO DE MEDEIROS</t>
  </si>
  <si>
    <t>18.976-83</t>
  </si>
  <si>
    <t>Avaliação e fiscalização dos serviços executados no MONA da DNB em SBME (Macaé/RJ).</t>
  </si>
  <si>
    <t>RENAN BUOSI FERREIRA</t>
  </si>
  <si>
    <t>13.345-44</t>
  </si>
  <si>
    <t>MARCELO MORAES DE OLIVEIRA</t>
  </si>
  <si>
    <t>18.892-89</t>
  </si>
  <si>
    <t>DIRIGENTE NÃO EMPREGADO</t>
  </si>
  <si>
    <t>MAX</t>
  </si>
  <si>
    <t>Visita técnica operacional à DNB em SBGO (Goiânia/GO).</t>
  </si>
  <si>
    <t>LUIZ HENRIQUE POCHYLY DA COSTA</t>
  </si>
  <si>
    <t>19.117-27</t>
  </si>
  <si>
    <t>MAX/PREMIUM ECONOMY</t>
  </si>
  <si>
    <t>Participar da Reunião do Conselho Administrativo na Sede da NAV BRASIL (Rio de Janeiro/RJ).</t>
  </si>
  <si>
    <t>MARCELO MARTINS PIMENTEL</t>
  </si>
  <si>
    <t>19.100-44</t>
  </si>
  <si>
    <t>MEMBRO DE CONSELHO</t>
  </si>
  <si>
    <t>Participar da Reunião do Conselho Fiscal na Sede da NAV BRASIL (Rio de Janeiro/RJ).</t>
  </si>
  <si>
    <t>Dirigente não empregado - CF</t>
  </si>
  <si>
    <t>DIOGO ALVES VERRI GARCIA DE SOUZA</t>
  </si>
  <si>
    <t>18.927-96</t>
  </si>
  <si>
    <t>Comparecer ao despacho com o Desembargador Federal sobre o Agravo de Instrumento nº 1023016-58.2024.4.01.0000.</t>
  </si>
  <si>
    <t>GILSON ALVES DE ALMEIDA JUNIOR</t>
  </si>
  <si>
    <t>18.901-15</t>
  </si>
  <si>
    <t>-</t>
  </si>
  <si>
    <t>Participar da Reunião do Conselho Fiscal da NAV Brasil.</t>
  </si>
  <si>
    <t>JOHN WEBER ROCHA</t>
  </si>
  <si>
    <t>18.905-07</t>
  </si>
  <si>
    <t>PREMIUM ECONOMY/MAX</t>
  </si>
  <si>
    <t>Participar da Reuniãso do Conselho de Administração.</t>
  </si>
  <si>
    <t>Dirigente não empregado  - CA</t>
  </si>
  <si>
    <t>ANA LILIA LIMA DOS SANTOS</t>
  </si>
  <si>
    <t>19.048-20</t>
  </si>
  <si>
    <t>PREMIUM ECONOMY</t>
  </si>
  <si>
    <t>BRAULIO MENDONCA MENESES</t>
  </si>
  <si>
    <t>19.062-26</t>
  </si>
  <si>
    <t>MAIS AZUL</t>
  </si>
  <si>
    <t>FABRICIO STOBIENIA DE LIMA</t>
  </si>
  <si>
    <t>19.050-33</t>
  </si>
  <si>
    <t>LOURIVANA RODRIGUES DE LIMA</t>
  </si>
  <si>
    <t>19.097-07</t>
  </si>
  <si>
    <t>Participar da Reunião do Comitê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</si>
</sst>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Century Gothic"/>
      <family val="2"/>
    </font>
    <font>
      <sz val="10"/>
      <color theme="1"/>
      <name val="Calibri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4" xfId="0" applyFont="1" applyFill="1" applyBorder="1"/>
    <xf numFmtId="0" fontId="9" fillId="4" borderId="4" xfId="0" applyFont="1" applyFill="1" applyBorder="1"/>
    <xf numFmtId="0" fontId="10" fillId="0" borderId="0" xfId="0" applyFont="1"/>
    <xf numFmtId="4" fontId="4" fillId="0" borderId="1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43" fontId="11" fillId="0" borderId="5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3" fontId="12" fillId="0" borderId="5" xfId="0" applyNumberFormat="1" applyFont="1" applyBorder="1" applyAlignment="1">
      <alignment horizontal="left" vertical="center" indent="2"/>
    </xf>
    <xf numFmtId="4" fontId="13" fillId="0" borderId="1" xfId="0" applyNumberFormat="1" applyFont="1" applyBorder="1" applyAlignment="1">
      <alignment horizontal="left" vertical="center" indent="2"/>
    </xf>
    <xf numFmtId="43" fontId="13" fillId="0" borderId="1" xfId="0" applyNumberFormat="1" applyFont="1" applyBorder="1" applyAlignment="1">
      <alignment horizontal="left" vertical="center" indent="2"/>
    </xf>
    <xf numFmtId="43" fontId="12" fillId="0" borderId="5" xfId="0" applyNumberFormat="1" applyFont="1" applyBorder="1" applyAlignment="1" applyProtection="1">
      <alignment horizontal="left" vertical="center" indent="2"/>
      <protection locked="0"/>
    </xf>
    <xf numFmtId="43" fontId="1" fillId="0" borderId="1" xfId="0" applyNumberFormat="1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horizontal="left" vertical="center" indent="2"/>
    </xf>
    <xf numFmtId="4" fontId="1" fillId="4" borderId="1" xfId="0" applyNumberFormat="1" applyFont="1" applyFill="1" applyBorder="1" applyAlignment="1">
      <alignment horizontal="left" vertical="center" indent="2"/>
    </xf>
    <xf numFmtId="4" fontId="13" fillId="4" borderId="1" xfId="0" applyNumberFormat="1" applyFont="1" applyFill="1" applyBorder="1" applyAlignment="1">
      <alignment horizontal="left" vertical="center" indent="2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6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08" totalsRowShown="0" headerRowDxfId="25" tableBorderDxfId="24">
  <autoFilter ref="A1:S108" xr:uid="{A9405476-C170-45A9-BA68-5AA697D1ABD2}"/>
  <sortState xmlns:xlrd2="http://schemas.microsoft.com/office/spreadsheetml/2017/richdata2" ref="A2:S108">
    <sortCondition ref="A2:A108"/>
  </sortState>
  <tableColumns count="19">
    <tableColumn id="1" xr3:uid="{07EF72C9-6CE4-4FD2-A3A6-A7004D6B160C}" name="DNB" dataDxfId="23"/>
    <tableColumn id="2" xr3:uid="{3832C4B7-4473-4471-A6B9-E102B073E900}" name="Nome" dataDxfId="22"/>
    <tableColumn id="13" xr3:uid="{540D5E61-0B7F-4891-B146-5A9B890617F8}" name="Matrícula" dataDxfId="21"/>
    <tableColumn id="14" xr3:uid="{D47D7D21-EFAC-47EC-8267-8865EA6205E2}" name="Cargo" dataDxfId="20"/>
    <tableColumn id="3" xr3:uid="{567D362C-A5C5-4A7C-B5F1-014CE068561D}" name="Início" dataDxfId="19"/>
    <tableColumn id="15" xr3:uid="{3BF9D59C-3BE4-4C38-B82C-C73990E70A0F}" name="Origem" dataDxfId="18"/>
    <tableColumn id="4" xr3:uid="{0DB5BCA2-25ED-4BB1-8B23-B66AE375068F}" name="Fim" dataDxfId="17"/>
    <tableColumn id="19" xr3:uid="{E559B8F6-4F31-4579-975D-E227D043512F}" name="Destino" dataDxfId="16"/>
    <tableColumn id="18" xr3:uid="{FD4111FC-EC21-4372-A98F-0B35E5ED87FB}" name="Meio de transporte" dataDxfId="15"/>
    <tableColumn id="17" xr3:uid="{A4A8C354-3CB9-44DB-AA79-23A7F65F3249}" name="categoria da passagem aérea" dataDxfId="14"/>
    <tableColumn id="16" xr3:uid="{002DCF7D-5E75-4951-82D3-178353D5469D}" name="Valor total das passagens aéreas" dataDxfId="13">
      <calculatedColumnFormula array="1">IF(SUM(G2:J2)=0,"",SUM(G2:J2))</calculatedColumnFormula>
    </tableColumn>
    <tableColumn id="5" xr3:uid="{260CCBF7-3C23-4C17-9CA0-985FF5A24167}" name="Padrão" dataDxfId="12" dataCellStyle="Vírgula"/>
    <tableColumn id="6" xr3:uid="{53CD83FE-4959-441D-AD99-C73A60D5EB2F}" name="nº de diarias" dataDxfId="11"/>
    <tableColumn id="7" xr3:uid="{A66D235A-E102-4DDF-B9E1-B5136B829B61}" name="Total Diarias Pagas" dataDxfId="10" dataCellStyle="Vírgula">
      <calculatedColumnFormula array="1">IFERROR(IF(M2=0,"",L2*M2),"")</calculatedColumnFormula>
    </tableColumn>
    <tableColumn id="20" xr3:uid="{95C990F1-3AC0-4E84-B2A5-783E0153105D}" name="Valor total da viagem (diárias + passagens)" dataDxfId="9" dataCellStyle="Vírgula">
      <calculatedColumnFormula>N4+K4</calculatedColumnFormula>
    </tableColumn>
    <tableColumn id="8" xr3:uid="{DB47C520-9D47-447C-8B1A-4E55EAFA8730}" name="Tipo" dataDxfId="8"/>
    <tableColumn id="9" xr3:uid="{DB0DD9BD-D997-43C8-9B81-586945ACCE61}" name="Mês" dataDxfId="7">
      <calculatedColumnFormula array="1"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6"/>
    <tableColumn id="12" xr3:uid="{B10969E8-E4AD-4CD6-BB99-5AA24AF30B2E}" name="Observaçã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S163"/>
  <sheetViews>
    <sheetView showGridLines="0" tabSelected="1" zoomScale="110" zoomScaleNormal="110" workbookViewId="0">
      <pane ySplit="1" topLeftCell="A2" activePane="bottomLeft" state="frozen"/>
      <selection pane="bottomLeft" activeCell="O97" sqref="O97"/>
    </sheetView>
  </sheetViews>
  <sheetFormatPr defaultColWidth="0" defaultRowHeight="15.95" customHeight="1" zeroHeight="1" x14ac:dyDescent="0.25"/>
  <cols>
    <col min="1" max="1" width="7" style="1" customWidth="1"/>
    <col min="2" max="2" width="46.85546875" style="2" bestFit="1" customWidth="1"/>
    <col min="3" max="3" width="14.140625" style="2" customWidth="1"/>
    <col min="4" max="4" width="31.5703125" style="2" customWidth="1"/>
    <col min="5" max="5" width="9.85546875" style="3" bestFit="1" customWidth="1"/>
    <col min="6" max="6" width="12.42578125" style="3" customWidth="1"/>
    <col min="7" max="7" width="9.85546875" style="3" bestFit="1" customWidth="1"/>
    <col min="8" max="8" width="28.85546875" style="3" customWidth="1"/>
    <col min="9" max="9" width="25.28515625" style="3" customWidth="1"/>
    <col min="10" max="10" width="23.7109375" style="3" customWidth="1"/>
    <col min="11" max="11" width="15.42578125" style="3" customWidth="1"/>
    <col min="12" max="12" width="10.7109375" style="6" customWidth="1"/>
    <col min="13" max="13" width="14.28515625" style="15" customWidth="1"/>
    <col min="14" max="15" width="19" style="6" customWidth="1"/>
    <col min="16" max="16" width="20.7109375" style="2" bestFit="1" customWidth="1"/>
    <col min="17" max="17" width="9.140625" style="4" customWidth="1"/>
    <col min="18" max="18" width="139.7109375" style="2" customWidth="1"/>
    <col min="19" max="19" width="37.140625" style="5" bestFit="1" customWidth="1"/>
    <col min="20" max="20" width="9.140625" style="2" hidden="1" customWidth="1"/>
    <col min="21" max="16384" width="9.140625" style="2" hidden="1"/>
  </cols>
  <sheetData>
    <row r="1" spans="1:19" s="1" customFormat="1" ht="49.5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31" t="s">
        <v>8</v>
      </c>
      <c r="J1" s="32" t="s">
        <v>9</v>
      </c>
      <c r="K1" s="33" t="s">
        <v>10</v>
      </c>
      <c r="L1" s="20" t="s">
        <v>11</v>
      </c>
      <c r="M1" s="21" t="s">
        <v>12</v>
      </c>
      <c r="N1" s="20" t="s">
        <v>13</v>
      </c>
      <c r="O1" s="23" t="s">
        <v>14</v>
      </c>
      <c r="P1" s="18" t="s">
        <v>15</v>
      </c>
      <c r="Q1" s="18" t="s">
        <v>16</v>
      </c>
      <c r="R1" s="22" t="s">
        <v>17</v>
      </c>
      <c r="S1" s="23" t="s">
        <v>18</v>
      </c>
    </row>
    <row r="2" spans="1:19" ht="15.95" customHeight="1" x14ac:dyDescent="0.25">
      <c r="A2" s="24" t="s">
        <v>19</v>
      </c>
      <c r="B2" s="7" t="s">
        <v>20</v>
      </c>
      <c r="C2" s="11" t="s">
        <v>21</v>
      </c>
      <c r="D2" s="39" t="s">
        <v>22</v>
      </c>
      <c r="E2" s="8">
        <v>45494</v>
      </c>
      <c r="F2" s="8" t="s">
        <v>23</v>
      </c>
      <c r="G2" s="25">
        <v>45495.5</v>
      </c>
      <c r="H2" s="25" t="s">
        <v>24</v>
      </c>
      <c r="I2" s="25" t="s">
        <v>25</v>
      </c>
      <c r="J2" s="25" t="s">
        <v>26</v>
      </c>
      <c r="K2" s="51">
        <v>1592.47</v>
      </c>
      <c r="L2" s="12">
        <v>345</v>
      </c>
      <c r="M2" s="13">
        <v>1.5</v>
      </c>
      <c r="N2" s="12">
        <f t="array" ref="N2">IFERROR(IF(M2=0,"",L2*M2),"")</f>
        <v>517.5</v>
      </c>
      <c r="O2" s="12">
        <f>Tabela13[[#This Row],[Total Diarias Pagas]]+Tabela13[[#This Row],[Valor total das passagens aéreas]]</f>
        <v>2109.9700000000003</v>
      </c>
      <c r="P2" s="7" t="s">
        <v>27</v>
      </c>
      <c r="Q2" s="10" t="str" cm="1">
        <f t="array" ref="Q2">IF(Tabela13[[#This Row],[Início]]="","",MONTH(Tabela13[[#This Row],[Início]])&amp;"/"&amp;YEAR(Tabela13[[#This Row],[Início]]))</f>
        <v>7/2024</v>
      </c>
      <c r="R2" s="7" t="s">
        <v>28</v>
      </c>
      <c r="S2" s="16"/>
    </row>
    <row r="3" spans="1:19" ht="15.95" customHeight="1" x14ac:dyDescent="0.25">
      <c r="A3" s="24" t="s">
        <v>19</v>
      </c>
      <c r="B3" s="7" t="s">
        <v>29</v>
      </c>
      <c r="C3" s="11" t="s">
        <v>30</v>
      </c>
      <c r="D3" s="39" t="s">
        <v>22</v>
      </c>
      <c r="E3" s="8">
        <v>45503</v>
      </c>
      <c r="F3" s="8" t="s">
        <v>23</v>
      </c>
      <c r="G3" s="25">
        <v>45504.5</v>
      </c>
      <c r="H3" s="25" t="s">
        <v>24</v>
      </c>
      <c r="I3" s="25" t="s">
        <v>25</v>
      </c>
      <c r="J3" s="25" t="s">
        <v>26</v>
      </c>
      <c r="K3" s="51">
        <v>1948.07</v>
      </c>
      <c r="L3" s="12">
        <v>345</v>
      </c>
      <c r="M3" s="13">
        <v>1.5</v>
      </c>
      <c r="N3" s="12">
        <f t="array" ref="N3">IFERROR(IF(M3=0,"",L3*M3),"")</f>
        <v>517.5</v>
      </c>
      <c r="O3" s="12">
        <f>Tabela13[[#This Row],[Total Diarias Pagas]]+Tabela13[[#This Row],[Valor total das passagens aéreas]]</f>
        <v>2465.5699999999997</v>
      </c>
      <c r="P3" s="7" t="s">
        <v>27</v>
      </c>
      <c r="Q3" s="10" t="str" cm="1">
        <f t="array" ref="Q3">IF(Tabela13[[#This Row],[Início]]="","",MONTH(Tabela13[[#This Row],[Início]])&amp;"/"&amp;YEAR(Tabela13[[#This Row],[Início]]))</f>
        <v>7/2024</v>
      </c>
      <c r="R3" s="7" t="s">
        <v>28</v>
      </c>
      <c r="S3" s="16"/>
    </row>
    <row r="4" spans="1:19" ht="15.95" customHeight="1" x14ac:dyDescent="0.25">
      <c r="A4" s="24" t="s">
        <v>19</v>
      </c>
      <c r="B4" s="7" t="s">
        <v>31</v>
      </c>
      <c r="C4" s="11" t="s">
        <v>32</v>
      </c>
      <c r="D4" s="39" t="s">
        <v>22</v>
      </c>
      <c r="E4" s="8">
        <v>45503</v>
      </c>
      <c r="F4" s="8" t="s">
        <v>23</v>
      </c>
      <c r="G4" s="25">
        <v>45504.5</v>
      </c>
      <c r="H4" s="25" t="s">
        <v>24</v>
      </c>
      <c r="I4" s="25" t="s">
        <v>25</v>
      </c>
      <c r="J4" s="25" t="s">
        <v>26</v>
      </c>
      <c r="K4" s="52">
        <v>1948.07</v>
      </c>
      <c r="L4" s="12">
        <v>345</v>
      </c>
      <c r="M4" s="13">
        <v>1.5</v>
      </c>
      <c r="N4" s="12">
        <f t="array" ref="N4">IFERROR(IF(M4=0,"",L4*M4),"")</f>
        <v>517.5</v>
      </c>
      <c r="O4" s="12">
        <f>Tabela13[[#This Row],[Total Diarias Pagas]]+Tabela13[[#This Row],[Valor total das passagens aéreas]]</f>
        <v>2465.5699999999997</v>
      </c>
      <c r="P4" s="7" t="s">
        <v>27</v>
      </c>
      <c r="Q4" s="10" t="str" cm="1">
        <f t="array" ref="Q4">IF(Tabela13[[#This Row],[Início]]="","",MONTH(Tabela13[[#This Row],[Início]])&amp;"/"&amp;YEAR(Tabela13[[#This Row],[Início]]))</f>
        <v>7/2024</v>
      </c>
      <c r="R4" s="7" t="s">
        <v>28</v>
      </c>
      <c r="S4" s="16"/>
    </row>
    <row r="5" spans="1:19" ht="15.95" customHeight="1" x14ac:dyDescent="0.25">
      <c r="A5" s="24" t="s">
        <v>33</v>
      </c>
      <c r="B5" s="7" t="s">
        <v>34</v>
      </c>
      <c r="C5" s="11" t="s">
        <v>35</v>
      </c>
      <c r="D5" s="39" t="s">
        <v>36</v>
      </c>
      <c r="E5" s="8">
        <v>45481</v>
      </c>
      <c r="F5" s="8" t="s">
        <v>37</v>
      </c>
      <c r="G5" s="8">
        <v>45484.5</v>
      </c>
      <c r="H5" s="8" t="s">
        <v>38</v>
      </c>
      <c r="I5" s="8" t="s">
        <v>39</v>
      </c>
      <c r="J5" s="8" t="s">
        <v>26</v>
      </c>
      <c r="K5" s="51">
        <v>2964.44</v>
      </c>
      <c r="L5" s="12">
        <v>345</v>
      </c>
      <c r="M5" s="13">
        <v>3.5</v>
      </c>
      <c r="N5" s="12" cm="1">
        <f t="array" ref="N5">IFERROR(IF(M5=0,"",L5*M5),"")</f>
        <v>1207.5</v>
      </c>
      <c r="O5" s="12">
        <f>Tabela13[[#This Row],[Total Diarias Pagas]]+Tabela13[[#This Row],[Valor total das passagens aéreas]]</f>
        <v>4171.9400000000005</v>
      </c>
      <c r="P5" s="7" t="s">
        <v>27</v>
      </c>
      <c r="Q5" s="10" t="str" cm="1">
        <f t="array" ref="Q5">IF(Tabela13[[#This Row],[Início]]="","",MONTH(Tabela13[[#This Row],[Início]])&amp;"/"&amp;YEAR(Tabela13[[#This Row],[Início]]))</f>
        <v>7/2024</v>
      </c>
      <c r="R5" s="7" t="s">
        <v>28</v>
      </c>
      <c r="S5" s="16"/>
    </row>
    <row r="6" spans="1:19" ht="15.95" customHeight="1" x14ac:dyDescent="0.25">
      <c r="A6" s="24" t="s">
        <v>33</v>
      </c>
      <c r="B6" s="7" t="s">
        <v>40</v>
      </c>
      <c r="C6" s="11" t="s">
        <v>41</v>
      </c>
      <c r="D6" s="39" t="s">
        <v>36</v>
      </c>
      <c r="E6" s="8">
        <v>45504</v>
      </c>
      <c r="F6" s="8" t="s">
        <v>37</v>
      </c>
      <c r="G6" s="25">
        <v>45506.5</v>
      </c>
      <c r="H6" s="25" t="s">
        <v>42</v>
      </c>
      <c r="I6" s="25" t="s">
        <v>43</v>
      </c>
      <c r="J6" s="25" t="s">
        <v>44</v>
      </c>
      <c r="K6" s="53"/>
      <c r="L6" s="12">
        <v>311</v>
      </c>
      <c r="M6" s="13">
        <v>2.5</v>
      </c>
      <c r="N6" s="12">
        <f t="array" ref="N6">IFERROR(IF(M6=0,"",L6*M6),"")</f>
        <v>777.5</v>
      </c>
      <c r="O6" s="12"/>
      <c r="P6" s="7" t="s">
        <v>27</v>
      </c>
      <c r="Q6" s="10" t="str" cm="1">
        <f t="array" ref="Q6">IF(Tabela13[[#This Row],[Início]]="","",MONTH(Tabela13[[#This Row],[Início]])&amp;"/"&amp;YEAR(Tabela13[[#This Row],[Início]]))</f>
        <v>7/2024</v>
      </c>
      <c r="R6" s="7" t="s">
        <v>45</v>
      </c>
      <c r="S6" s="16"/>
    </row>
    <row r="7" spans="1:19" ht="15.95" customHeight="1" x14ac:dyDescent="0.25">
      <c r="A7" s="24" t="s">
        <v>46</v>
      </c>
      <c r="B7" s="7" t="s">
        <v>47</v>
      </c>
      <c r="C7" s="11" t="s">
        <v>48</v>
      </c>
      <c r="D7" s="39" t="s">
        <v>22</v>
      </c>
      <c r="E7" s="8">
        <v>45482</v>
      </c>
      <c r="F7" s="8" t="s">
        <v>49</v>
      </c>
      <c r="G7" s="25">
        <v>45482</v>
      </c>
      <c r="H7" s="25" t="s">
        <v>50</v>
      </c>
      <c r="I7" s="25" t="s">
        <v>51</v>
      </c>
      <c r="J7" s="25" t="s">
        <v>44</v>
      </c>
      <c r="K7" s="51"/>
      <c r="L7" s="9">
        <v>311</v>
      </c>
      <c r="M7" s="13" t="s">
        <v>52</v>
      </c>
      <c r="N7" s="9" t="str">
        <f t="array" ref="N7">IFERROR(IF(M7=0,"",L7*M7),"")</f>
        <v/>
      </c>
      <c r="O7" s="9"/>
      <c r="P7" s="7" t="s">
        <v>27</v>
      </c>
      <c r="Q7" s="10" t="str" cm="1">
        <f t="array" ref="Q7">IF(Tabela13[[#This Row],[Início]]="","",MONTH(Tabela13[[#This Row],[Início]])&amp;"/"&amp;YEAR(Tabela13[[#This Row],[Início]]))</f>
        <v>7/2024</v>
      </c>
      <c r="R7" s="7" t="s">
        <v>28</v>
      </c>
      <c r="S7" s="16"/>
    </row>
    <row r="8" spans="1:19" ht="15.95" customHeight="1" x14ac:dyDescent="0.25">
      <c r="A8" s="24" t="s">
        <v>46</v>
      </c>
      <c r="B8" s="7" t="s">
        <v>53</v>
      </c>
      <c r="C8" s="11" t="s">
        <v>54</v>
      </c>
      <c r="D8" s="39" t="s">
        <v>22</v>
      </c>
      <c r="E8" s="8">
        <v>45483</v>
      </c>
      <c r="F8" s="8" t="s">
        <v>49</v>
      </c>
      <c r="G8" s="25">
        <v>45483</v>
      </c>
      <c r="H8" s="25" t="s">
        <v>50</v>
      </c>
      <c r="I8" s="25" t="s">
        <v>55</v>
      </c>
      <c r="J8" s="25" t="s">
        <v>44</v>
      </c>
      <c r="K8" s="53"/>
      <c r="L8" s="12">
        <v>311</v>
      </c>
      <c r="M8" s="13" t="s">
        <v>52</v>
      </c>
      <c r="N8" s="12" t="str">
        <f t="array" ref="N8">IFERROR(IF(M8=0,"",L8*M8),"")</f>
        <v/>
      </c>
      <c r="O8" s="12"/>
      <c r="P8" s="7" t="s">
        <v>27</v>
      </c>
      <c r="Q8" s="10" t="str" cm="1">
        <f t="array" ref="Q8">IF(Tabela13[[#This Row],[Início]]="","",MONTH(Tabela13[[#This Row],[Início]])&amp;"/"&amp;YEAR(Tabela13[[#This Row],[Início]]))</f>
        <v>7/2024</v>
      </c>
      <c r="R8" s="7" t="s">
        <v>28</v>
      </c>
      <c r="S8" s="16"/>
    </row>
    <row r="9" spans="1:19" ht="15.95" customHeight="1" x14ac:dyDescent="0.25">
      <c r="A9" s="24" t="s">
        <v>46</v>
      </c>
      <c r="B9" s="7" t="s">
        <v>56</v>
      </c>
      <c r="C9" s="11" t="s">
        <v>57</v>
      </c>
      <c r="D9" s="39" t="s">
        <v>36</v>
      </c>
      <c r="E9" s="8">
        <v>45498</v>
      </c>
      <c r="F9" s="8" t="s">
        <v>58</v>
      </c>
      <c r="G9" s="8">
        <v>45499.5</v>
      </c>
      <c r="H9" s="8" t="s">
        <v>59</v>
      </c>
      <c r="I9" s="8" t="s">
        <v>25</v>
      </c>
      <c r="J9" s="8" t="s">
        <v>26</v>
      </c>
      <c r="K9" s="54">
        <v>1906.79</v>
      </c>
      <c r="L9" s="12">
        <v>345</v>
      </c>
      <c r="M9" s="13">
        <v>1.5</v>
      </c>
      <c r="N9" s="12" cm="1">
        <f t="array" ref="N9">IFERROR(IF(M9=0,"",L9*M9),"")</f>
        <v>517.5</v>
      </c>
      <c r="O9" s="12">
        <f>Tabela13[[#This Row],[Total Diarias Pagas]]+Tabela13[[#This Row],[Valor total das passagens aéreas]]</f>
        <v>2424.29</v>
      </c>
      <c r="P9" s="7" t="s">
        <v>27</v>
      </c>
      <c r="Q9" s="10" t="str" cm="1">
        <f t="array" ref="Q9">IF(Tabela13[[#This Row],[Início]]="","",MONTH(Tabela13[[#This Row],[Início]])&amp;"/"&amp;YEAR(Tabela13[[#This Row],[Início]]))</f>
        <v>7/2024</v>
      </c>
      <c r="R9" s="7" t="s">
        <v>28</v>
      </c>
      <c r="S9" s="16"/>
    </row>
    <row r="10" spans="1:19" ht="15.95" customHeight="1" x14ac:dyDescent="0.25">
      <c r="A10" s="24" t="s">
        <v>60</v>
      </c>
      <c r="B10" s="7" t="s">
        <v>61</v>
      </c>
      <c r="C10" s="11" t="s">
        <v>62</v>
      </c>
      <c r="D10" s="39" t="s">
        <v>22</v>
      </c>
      <c r="E10" s="8">
        <v>45502</v>
      </c>
      <c r="F10" s="8" t="s">
        <v>63</v>
      </c>
      <c r="G10" s="8">
        <v>45503.5</v>
      </c>
      <c r="H10" s="8" t="s">
        <v>59</v>
      </c>
      <c r="I10" s="8" t="s">
        <v>43</v>
      </c>
      <c r="J10" s="8" t="s">
        <v>44</v>
      </c>
      <c r="K10" s="55"/>
      <c r="L10" s="12">
        <v>345</v>
      </c>
      <c r="M10" s="13">
        <v>1.5</v>
      </c>
      <c r="N10" s="12" cm="1">
        <f t="array" ref="N10">IFERROR(IF(M10=0,"",L10*M10),"")</f>
        <v>517.5</v>
      </c>
      <c r="O10" s="12">
        <v>517.5</v>
      </c>
      <c r="P10" s="7" t="s">
        <v>27</v>
      </c>
      <c r="Q10" s="10" t="str" cm="1">
        <f t="array" ref="Q10">IF(Tabela13[[#This Row],[Início]]="","",MONTH(Tabela13[[#This Row],[Início]])&amp;"/"&amp;YEAR(Tabela13[[#This Row],[Início]]))</f>
        <v>7/2024</v>
      </c>
      <c r="R10" s="7" t="s">
        <v>28</v>
      </c>
      <c r="S10" s="16"/>
    </row>
    <row r="11" spans="1:19" ht="15.95" customHeight="1" x14ac:dyDescent="0.25">
      <c r="A11" s="24" t="s">
        <v>64</v>
      </c>
      <c r="B11" s="7" t="s">
        <v>65</v>
      </c>
      <c r="C11" s="11" t="s">
        <v>66</v>
      </c>
      <c r="D11" s="39" t="s">
        <v>67</v>
      </c>
      <c r="E11" s="8">
        <v>45502</v>
      </c>
      <c r="F11" s="8" t="s">
        <v>68</v>
      </c>
      <c r="G11" s="8">
        <v>45536.5</v>
      </c>
      <c r="H11" s="8" t="s">
        <v>69</v>
      </c>
      <c r="I11" s="8" t="s">
        <v>25</v>
      </c>
      <c r="J11" s="8" t="s">
        <v>26</v>
      </c>
      <c r="K11" s="56">
        <v>3019.88</v>
      </c>
      <c r="L11" s="12">
        <v>345</v>
      </c>
      <c r="M11" s="13">
        <v>34.5</v>
      </c>
      <c r="N11" s="12" cm="1">
        <f t="array" ref="N11">IFERROR(IF(M11=0,"",L11*M11),"")</f>
        <v>11902.5</v>
      </c>
      <c r="O11" s="12">
        <f>Tabela13[[#This Row],[Total Diarias Pagas]]+Tabela13[[#This Row],[Valor total das passagens aéreas]]</f>
        <v>14922.380000000001</v>
      </c>
      <c r="P11" s="7" t="s">
        <v>27</v>
      </c>
      <c r="Q11" s="10" t="str" cm="1">
        <f t="array" ref="Q11">IF(Tabela13[[#This Row],[Início]]="","",MONTH(Tabela13[[#This Row],[Início]])&amp;"/"&amp;YEAR(Tabela13[[#This Row],[Início]]))</f>
        <v>7/2024</v>
      </c>
      <c r="R11" s="7" t="s">
        <v>70</v>
      </c>
      <c r="S11" s="16"/>
    </row>
    <row r="12" spans="1:19" ht="15.95" customHeight="1" x14ac:dyDescent="0.25">
      <c r="A12" s="24" t="s">
        <v>71</v>
      </c>
      <c r="B12" s="7" t="s">
        <v>72</v>
      </c>
      <c r="C12" s="11" t="s">
        <v>73</v>
      </c>
      <c r="D12" s="39" t="s">
        <v>36</v>
      </c>
      <c r="E12" s="8">
        <v>45504</v>
      </c>
      <c r="F12" s="8" t="s">
        <v>74</v>
      </c>
      <c r="G12" s="25">
        <v>45505.5</v>
      </c>
      <c r="H12" s="25" t="s">
        <v>75</v>
      </c>
      <c r="I12" s="25" t="s">
        <v>43</v>
      </c>
      <c r="J12" s="25" t="s">
        <v>44</v>
      </c>
      <c r="K12" s="53"/>
      <c r="L12" s="12">
        <v>345</v>
      </c>
      <c r="M12" s="13">
        <v>1.5</v>
      </c>
      <c r="N12" s="12">
        <f t="array" ref="N12">IFERROR(IF(M12=0,"",L12*M12),"")</f>
        <v>517.5</v>
      </c>
      <c r="O12" s="12">
        <v>517.5</v>
      </c>
      <c r="P12" s="7" t="s">
        <v>27</v>
      </c>
      <c r="Q12" s="10" t="str" cm="1">
        <f t="array" ref="Q12">IF(Tabela13[[#This Row],[Início]]="","",MONTH(Tabela13[[#This Row],[Início]])&amp;"/"&amp;YEAR(Tabela13[[#This Row],[Início]]))</f>
        <v>7/2024</v>
      </c>
      <c r="R12" s="7" t="s">
        <v>28</v>
      </c>
      <c r="S12" s="16"/>
    </row>
    <row r="13" spans="1:19" s="29" customFormat="1" ht="15.95" customHeight="1" x14ac:dyDescent="0.25">
      <c r="A13" s="24" t="s">
        <v>71</v>
      </c>
      <c r="B13" s="7" t="s">
        <v>76</v>
      </c>
      <c r="C13" s="11" t="s">
        <v>77</v>
      </c>
      <c r="D13" s="39" t="s">
        <v>36</v>
      </c>
      <c r="E13" s="8">
        <v>45488</v>
      </c>
      <c r="F13" s="8" t="s">
        <v>74</v>
      </c>
      <c r="G13" s="25">
        <v>45495.5</v>
      </c>
      <c r="H13" s="25" t="s">
        <v>78</v>
      </c>
      <c r="I13" s="25" t="s">
        <v>39</v>
      </c>
      <c r="J13" s="25" t="s">
        <v>26</v>
      </c>
      <c r="K13" s="52">
        <v>2810.76</v>
      </c>
      <c r="L13" s="12">
        <v>311</v>
      </c>
      <c r="M13" s="13">
        <v>7.5</v>
      </c>
      <c r="N13" s="12">
        <f t="array" ref="N13">IFERROR(IF(M13=0,"",L13*M13),"")</f>
        <v>2332.5</v>
      </c>
      <c r="O13" s="12">
        <f>Tabela13[[#This Row],[Total Diarias Pagas]]+Tabela13[[#This Row],[Valor total das passagens aéreas]]</f>
        <v>5143.26</v>
      </c>
      <c r="P13" s="7" t="s">
        <v>27</v>
      </c>
      <c r="Q13" s="10" t="str" cm="1">
        <f t="array" ref="Q13">IF(Tabela13[[#This Row],[Início]]="","",MONTH(Tabela13[[#This Row],[Início]])&amp;"/"&amp;YEAR(Tabela13[[#This Row],[Início]]))</f>
        <v>7/2024</v>
      </c>
      <c r="R13" s="7" t="s">
        <v>79</v>
      </c>
      <c r="S13" s="16"/>
    </row>
    <row r="14" spans="1:19" s="29" customFormat="1" ht="15.95" customHeight="1" x14ac:dyDescent="0.25">
      <c r="A14" s="24" t="s">
        <v>80</v>
      </c>
      <c r="B14" s="7" t="s">
        <v>81</v>
      </c>
      <c r="C14" s="11" t="s">
        <v>82</v>
      </c>
      <c r="D14" s="39" t="s">
        <v>22</v>
      </c>
      <c r="E14" s="8">
        <v>45480</v>
      </c>
      <c r="F14" s="8" t="s">
        <v>83</v>
      </c>
      <c r="G14" s="8">
        <v>45485.5</v>
      </c>
      <c r="H14" s="8" t="s">
        <v>50</v>
      </c>
      <c r="I14" s="8" t="s">
        <v>39</v>
      </c>
      <c r="J14" s="8" t="s">
        <v>26</v>
      </c>
      <c r="K14" s="56">
        <v>890.59</v>
      </c>
      <c r="L14" s="12">
        <v>311</v>
      </c>
      <c r="M14" s="13">
        <v>5.5</v>
      </c>
      <c r="N14" s="12">
        <f t="array" ref="N14">IFERROR(IF(M14=0,"",L14*M14),"")</f>
        <v>1710.5</v>
      </c>
      <c r="O14" s="12">
        <f>Tabela13[[#This Row],[Total Diarias Pagas]]+Tabela13[[#This Row],[Valor total das passagens aéreas]]</f>
        <v>2601.09</v>
      </c>
      <c r="P14" s="7" t="s">
        <v>84</v>
      </c>
      <c r="Q14" s="10" t="str" cm="1">
        <f t="array" ref="Q14">IF(Tabela13[[#This Row],[Início]]="","",MONTH(Tabela13[[#This Row],[Início]])&amp;"/"&amp;YEAR(Tabela13[[#This Row],[Início]]))</f>
        <v>7/2024</v>
      </c>
      <c r="R14" s="7" t="s">
        <v>85</v>
      </c>
      <c r="S14" s="16"/>
    </row>
    <row r="15" spans="1:19" ht="15.95" customHeight="1" x14ac:dyDescent="0.25">
      <c r="A15" s="24" t="s">
        <v>86</v>
      </c>
      <c r="B15" s="7" t="s">
        <v>87</v>
      </c>
      <c r="C15" s="11" t="s">
        <v>88</v>
      </c>
      <c r="D15" s="39" t="s">
        <v>22</v>
      </c>
      <c r="E15" s="8">
        <v>45480</v>
      </c>
      <c r="F15" s="8" t="s">
        <v>89</v>
      </c>
      <c r="G15" s="8">
        <v>45485.5</v>
      </c>
      <c r="H15" s="8" t="s">
        <v>50</v>
      </c>
      <c r="I15" s="8" t="s">
        <v>39</v>
      </c>
      <c r="J15" s="8" t="s">
        <v>26</v>
      </c>
      <c r="K15" s="56">
        <v>2859.31</v>
      </c>
      <c r="L15" s="12">
        <v>311</v>
      </c>
      <c r="M15" s="13">
        <v>5.5</v>
      </c>
      <c r="N15" s="12" cm="1">
        <f t="array" ref="N15">IFERROR(IF(M15=0,"",L15*M15),"")</f>
        <v>1710.5</v>
      </c>
      <c r="O15" s="12">
        <f>Tabela13[[#This Row],[Total Diarias Pagas]]+Tabela13[[#This Row],[Valor total das passagens aéreas]]</f>
        <v>4569.8099999999995</v>
      </c>
      <c r="P15" s="7" t="s">
        <v>84</v>
      </c>
      <c r="Q15" s="10" t="str" cm="1">
        <f t="array" ref="Q15">IF(Tabela13[[#This Row],[Início]]="","",MONTH(Tabela13[[#This Row],[Início]])&amp;"/"&amp;YEAR(Tabela13[[#This Row],[Início]]))</f>
        <v>7/2024</v>
      </c>
      <c r="R15" s="7" t="s">
        <v>85</v>
      </c>
      <c r="S15" s="16"/>
    </row>
    <row r="16" spans="1:19" ht="15.95" customHeight="1" x14ac:dyDescent="0.25">
      <c r="A16" s="24" t="s">
        <v>86</v>
      </c>
      <c r="B16" s="7" t="s">
        <v>90</v>
      </c>
      <c r="C16" s="11" t="s">
        <v>91</v>
      </c>
      <c r="D16" s="39" t="s">
        <v>22</v>
      </c>
      <c r="E16" s="8">
        <v>45481</v>
      </c>
      <c r="F16" s="8" t="s">
        <v>89</v>
      </c>
      <c r="G16" s="8">
        <v>45482.5</v>
      </c>
      <c r="H16" s="8" t="s">
        <v>92</v>
      </c>
      <c r="I16" s="8" t="s">
        <v>43</v>
      </c>
      <c r="J16" s="8" t="s">
        <v>44</v>
      </c>
      <c r="K16" s="55"/>
      <c r="L16" s="12">
        <v>345</v>
      </c>
      <c r="M16" s="13">
        <v>1.5</v>
      </c>
      <c r="N16" s="12" cm="1">
        <f t="array" ref="N16">IFERROR(IF(M16=0,"",L16*M16),"")</f>
        <v>517.5</v>
      </c>
      <c r="O16" s="12">
        <v>517.5</v>
      </c>
      <c r="P16" s="7" t="s">
        <v>27</v>
      </c>
      <c r="Q16" s="10" t="str" cm="1">
        <f t="array" ref="Q16">IF(Tabela13[[#This Row],[Início]]="","",MONTH(Tabela13[[#This Row],[Início]])&amp;"/"&amp;YEAR(Tabela13[[#This Row],[Início]]))</f>
        <v>7/2024</v>
      </c>
      <c r="R16" s="7" t="s">
        <v>28</v>
      </c>
      <c r="S16" s="16"/>
    </row>
    <row r="17" spans="1:19" ht="15.95" customHeight="1" x14ac:dyDescent="0.25">
      <c r="A17" s="24" t="s">
        <v>86</v>
      </c>
      <c r="B17" s="7" t="s">
        <v>93</v>
      </c>
      <c r="C17" s="11" t="s">
        <v>94</v>
      </c>
      <c r="D17" s="39" t="s">
        <v>22</v>
      </c>
      <c r="E17" s="8">
        <v>45501</v>
      </c>
      <c r="F17" s="8" t="s">
        <v>89</v>
      </c>
      <c r="G17" s="25">
        <v>45513.5</v>
      </c>
      <c r="H17" s="25" t="s">
        <v>24</v>
      </c>
      <c r="I17" s="25" t="s">
        <v>25</v>
      </c>
      <c r="J17" s="25" t="s">
        <v>26</v>
      </c>
      <c r="K17" s="52">
        <v>3144.84</v>
      </c>
      <c r="L17" s="12">
        <v>345</v>
      </c>
      <c r="M17" s="13">
        <v>12.5</v>
      </c>
      <c r="N17" s="12">
        <f t="array" ref="N17">IFERROR(IF(M17=0,"",L17*M17),"")</f>
        <v>4312.5</v>
      </c>
      <c r="O17" s="12">
        <f>Tabela13[[#This Row],[Total Diarias Pagas]]+Tabela13[[#This Row],[Valor total das passagens aéreas]]</f>
        <v>7457.34</v>
      </c>
      <c r="P17" s="7" t="s">
        <v>84</v>
      </c>
      <c r="Q17" s="10" t="str" cm="1">
        <f t="array" ref="Q17">IF(Tabela13[[#This Row],[Início]]="","",MONTH(Tabela13[[#This Row],[Início]])&amp;"/"&amp;YEAR(Tabela13[[#This Row],[Início]]))</f>
        <v>7/2024</v>
      </c>
      <c r="R17" s="7" t="s">
        <v>95</v>
      </c>
      <c r="S17" s="16"/>
    </row>
    <row r="18" spans="1:19" ht="15.95" customHeight="1" x14ac:dyDescent="0.25">
      <c r="A18" s="24" t="s">
        <v>96</v>
      </c>
      <c r="B18" s="7" t="s">
        <v>97</v>
      </c>
      <c r="C18" s="11" t="s">
        <v>98</v>
      </c>
      <c r="D18" s="39" t="s">
        <v>22</v>
      </c>
      <c r="E18" s="8">
        <v>45480</v>
      </c>
      <c r="F18" s="8" t="s">
        <v>99</v>
      </c>
      <c r="G18" s="25">
        <v>45485.5</v>
      </c>
      <c r="H18" s="25" t="s">
        <v>50</v>
      </c>
      <c r="I18" s="25" t="s">
        <v>39</v>
      </c>
      <c r="J18" s="25" t="s">
        <v>26</v>
      </c>
      <c r="K18" s="52">
        <v>1899.24</v>
      </c>
      <c r="L18" s="12">
        <v>311</v>
      </c>
      <c r="M18" s="13">
        <v>5.5</v>
      </c>
      <c r="N18" s="12">
        <f t="array" ref="N18">IFERROR(IF(M18=0,"",L18*M18),"")</f>
        <v>1710.5</v>
      </c>
      <c r="O18" s="12">
        <f>Tabela13[[#This Row],[Total Diarias Pagas]]+Tabela13[[#This Row],[Valor total das passagens aéreas]]</f>
        <v>3609.74</v>
      </c>
      <c r="P18" s="7" t="s">
        <v>84</v>
      </c>
      <c r="Q18" s="10" t="str" cm="1">
        <f t="array" ref="Q18">IF(Tabela13[[#This Row],[Início]]="","",MONTH(Tabela13[[#This Row],[Início]])&amp;"/"&amp;YEAR(Tabela13[[#This Row],[Início]]))</f>
        <v>7/2024</v>
      </c>
      <c r="R18" s="7" t="s">
        <v>85</v>
      </c>
      <c r="S18" s="16"/>
    </row>
    <row r="19" spans="1:19" ht="15.95" customHeight="1" x14ac:dyDescent="0.25">
      <c r="A19" s="24" t="s">
        <v>96</v>
      </c>
      <c r="B19" s="7" t="s">
        <v>100</v>
      </c>
      <c r="C19" s="11" t="s">
        <v>101</v>
      </c>
      <c r="D19" s="39" t="s">
        <v>102</v>
      </c>
      <c r="E19" s="8">
        <v>45502</v>
      </c>
      <c r="F19" s="8" t="s">
        <v>99</v>
      </c>
      <c r="G19" s="25">
        <v>45504.5</v>
      </c>
      <c r="H19" s="25" t="s">
        <v>103</v>
      </c>
      <c r="I19" s="25" t="s">
        <v>25</v>
      </c>
      <c r="J19" s="25" t="s">
        <v>26</v>
      </c>
      <c r="K19" s="52">
        <v>1314.54</v>
      </c>
      <c r="L19" s="12">
        <v>438</v>
      </c>
      <c r="M19" s="13">
        <v>2.5</v>
      </c>
      <c r="N19" s="12">
        <f t="array" ref="N19">IFERROR(IF(M19=0,"",L19*M19),"")</f>
        <v>1095</v>
      </c>
      <c r="O19" s="12">
        <f>Tabela13[[#This Row],[Total Diarias Pagas]]+Tabela13[[#This Row],[Valor total das passagens aéreas]]</f>
        <v>2409.54</v>
      </c>
      <c r="P19" s="7" t="s">
        <v>27</v>
      </c>
      <c r="Q19" s="10" t="str" cm="1">
        <f t="array" ref="Q19">IF(Tabela13[[#This Row],[Início]]="","",MONTH(Tabela13[[#This Row],[Início]])&amp;"/"&amp;YEAR(Tabela13[[#This Row],[Início]]))</f>
        <v>7/2024</v>
      </c>
      <c r="R19" s="7" t="s">
        <v>104</v>
      </c>
      <c r="S19" s="16"/>
    </row>
    <row r="20" spans="1:19" ht="15.95" customHeight="1" x14ac:dyDescent="0.25">
      <c r="A20" s="24" t="s">
        <v>96</v>
      </c>
      <c r="B20" s="7" t="s">
        <v>105</v>
      </c>
      <c r="C20" s="11" t="s">
        <v>106</v>
      </c>
      <c r="D20" s="39" t="s">
        <v>22</v>
      </c>
      <c r="E20" s="8">
        <v>45483</v>
      </c>
      <c r="F20" s="8" t="s">
        <v>99</v>
      </c>
      <c r="G20" s="25">
        <v>45484.5</v>
      </c>
      <c r="H20" s="25" t="s">
        <v>107</v>
      </c>
      <c r="I20" s="25" t="s">
        <v>25</v>
      </c>
      <c r="J20" s="25" t="s">
        <v>26</v>
      </c>
      <c r="K20" s="52">
        <v>1158.55</v>
      </c>
      <c r="L20" s="9">
        <v>345</v>
      </c>
      <c r="M20" s="13">
        <v>1.5</v>
      </c>
      <c r="N20" s="12">
        <f t="array" ref="N20">IFERROR(IF(M20=0,"",L20*M20),"")</f>
        <v>517.5</v>
      </c>
      <c r="O20" s="12">
        <f>Tabela13[[#This Row],[Total Diarias Pagas]]+Tabela13[[#This Row],[Valor total das passagens aéreas]]</f>
        <v>1676.05</v>
      </c>
      <c r="P20" s="7" t="s">
        <v>27</v>
      </c>
      <c r="Q20" s="10" t="str" cm="1">
        <f t="array" ref="Q20">IF(Tabela13[[#This Row],[Início]]="","",MONTH(Tabela13[[#This Row],[Início]])&amp;"/"&amp;YEAR(Tabela13[[#This Row],[Início]]))</f>
        <v>7/2024</v>
      </c>
      <c r="R20" s="7" t="s">
        <v>28</v>
      </c>
      <c r="S20" s="16"/>
    </row>
    <row r="21" spans="1:19" ht="15.95" customHeight="1" x14ac:dyDescent="0.25">
      <c r="A21" s="24" t="s">
        <v>96</v>
      </c>
      <c r="B21" s="7" t="s">
        <v>108</v>
      </c>
      <c r="C21" s="11" t="s">
        <v>109</v>
      </c>
      <c r="D21" s="39" t="s">
        <v>36</v>
      </c>
      <c r="E21" s="8">
        <v>45489</v>
      </c>
      <c r="F21" s="8" t="s">
        <v>99</v>
      </c>
      <c r="G21" s="34">
        <v>45492</v>
      </c>
      <c r="H21" s="8" t="s">
        <v>110</v>
      </c>
      <c r="I21" s="8" t="s">
        <v>39</v>
      </c>
      <c r="J21" s="8" t="s">
        <v>26</v>
      </c>
      <c r="K21" s="56">
        <v>2523.8200000000002</v>
      </c>
      <c r="L21" s="12">
        <v>311</v>
      </c>
      <c r="M21" s="13" t="s">
        <v>52</v>
      </c>
      <c r="N21" s="12" t="str">
        <f t="array" ref="N21">IFERROR(IF(M21=0,"",L21*M21),"")</f>
        <v/>
      </c>
      <c r="O21" s="49">
        <v>2523.8200000000002</v>
      </c>
      <c r="P21" s="7" t="s">
        <v>27</v>
      </c>
      <c r="Q21" s="10" t="str" cm="1">
        <f t="array" ref="Q21">IF(Tabela13[[#This Row],[Início]]="","",MONTH(Tabela13[[#This Row],[Início]])&amp;"/"&amp;YEAR(Tabela13[[#This Row],[Início]]))</f>
        <v>7/2024</v>
      </c>
      <c r="R21" s="7" t="s">
        <v>111</v>
      </c>
      <c r="S21" s="16"/>
    </row>
    <row r="22" spans="1:19" ht="15.95" customHeight="1" x14ac:dyDescent="0.25">
      <c r="A22" s="24" t="s">
        <v>96</v>
      </c>
      <c r="B22" s="7" t="s">
        <v>112</v>
      </c>
      <c r="C22" s="11" t="s">
        <v>113</v>
      </c>
      <c r="D22" s="39" t="s">
        <v>22</v>
      </c>
      <c r="E22" s="8">
        <v>45501</v>
      </c>
      <c r="F22" s="8" t="s">
        <v>99</v>
      </c>
      <c r="G22" s="25">
        <v>45513.5</v>
      </c>
      <c r="H22" s="25" t="s">
        <v>24</v>
      </c>
      <c r="I22" s="25" t="s">
        <v>25</v>
      </c>
      <c r="J22" s="25" t="s">
        <v>26</v>
      </c>
      <c r="K22" s="52">
        <v>1875.67</v>
      </c>
      <c r="L22" s="9">
        <v>345</v>
      </c>
      <c r="M22" s="13">
        <v>12.5</v>
      </c>
      <c r="N22" s="12">
        <f t="array" ref="N22">IFERROR(IF(M22=0,"",L22*M22),"")</f>
        <v>4312.5</v>
      </c>
      <c r="O22" s="12">
        <f>Tabela13[[#This Row],[Valor total das passagens aéreas]]+Tabela13[[#This Row],[Total Diarias Pagas]]</f>
        <v>6188.17</v>
      </c>
      <c r="P22" s="7" t="s">
        <v>84</v>
      </c>
      <c r="Q22" s="10" t="str" cm="1">
        <f t="array" ref="Q22">IF(Tabela13[[#This Row],[Início]]="","",MONTH(Tabela13[[#This Row],[Início]])&amp;"/"&amp;YEAR(Tabela13[[#This Row],[Início]]))</f>
        <v>7/2024</v>
      </c>
      <c r="R22" s="7" t="s">
        <v>95</v>
      </c>
      <c r="S22" s="16"/>
    </row>
    <row r="23" spans="1:19" ht="15.95" customHeight="1" x14ac:dyDescent="0.25">
      <c r="A23" s="24" t="s">
        <v>96</v>
      </c>
      <c r="B23" s="7" t="s">
        <v>114</v>
      </c>
      <c r="C23" s="11" t="s">
        <v>115</v>
      </c>
      <c r="D23" s="39" t="s">
        <v>116</v>
      </c>
      <c r="E23" s="8">
        <v>45494</v>
      </c>
      <c r="F23" s="8" t="s">
        <v>99</v>
      </c>
      <c r="G23" s="25">
        <v>45505.5</v>
      </c>
      <c r="H23" s="25" t="s">
        <v>117</v>
      </c>
      <c r="I23" s="25" t="s">
        <v>118</v>
      </c>
      <c r="J23" s="25" t="s">
        <v>26</v>
      </c>
      <c r="K23" s="52">
        <v>4371.05</v>
      </c>
      <c r="L23" s="12">
        <v>311</v>
      </c>
      <c r="M23" s="13">
        <v>11.5</v>
      </c>
      <c r="N23" s="12">
        <f t="array" ref="N23">IFERROR(IF(M23=0,"",L23*M23),"")</f>
        <v>3576.5</v>
      </c>
      <c r="O23" s="12">
        <f>Tabela13[[#This Row],[Total Diarias Pagas]]+Tabela13[[#This Row],[Valor total das passagens aéreas]]</f>
        <v>7947.55</v>
      </c>
      <c r="P23" s="7" t="s">
        <v>27</v>
      </c>
      <c r="Q23" s="10" t="str" cm="1">
        <f t="array" ref="Q23">IF(Tabela13[[#This Row],[Início]]="","",MONTH(Tabela13[[#This Row],[Início]])&amp;"/"&amp;YEAR(Tabela13[[#This Row],[Início]]))</f>
        <v>7/2024</v>
      </c>
      <c r="R23" s="7" t="s">
        <v>119</v>
      </c>
      <c r="S23" s="16"/>
    </row>
    <row r="24" spans="1:19" s="29" customFormat="1" ht="15.95" customHeight="1" x14ac:dyDescent="0.25">
      <c r="A24" s="24" t="s">
        <v>120</v>
      </c>
      <c r="B24" s="7" t="s">
        <v>121</v>
      </c>
      <c r="C24" s="11" t="s">
        <v>122</v>
      </c>
      <c r="D24" s="39" t="s">
        <v>36</v>
      </c>
      <c r="E24" s="8">
        <v>45474</v>
      </c>
      <c r="F24" s="8" t="s">
        <v>123</v>
      </c>
      <c r="G24" s="8">
        <v>45476.5</v>
      </c>
      <c r="H24" s="8" t="s">
        <v>124</v>
      </c>
      <c r="I24" s="8" t="s">
        <v>25</v>
      </c>
      <c r="J24" s="8" t="s">
        <v>26</v>
      </c>
      <c r="K24" s="56">
        <v>1682.81</v>
      </c>
      <c r="L24" s="12">
        <v>345</v>
      </c>
      <c r="M24" s="13">
        <v>2.5</v>
      </c>
      <c r="N24" s="12" cm="1">
        <f t="array" ref="N24">IFERROR(IF(M24=0,"",L24*M24),"")</f>
        <v>862.5</v>
      </c>
      <c r="O24" s="12">
        <f>Tabela13[[#This Row],[Total Diarias Pagas]]+Tabela13[[#This Row],[Valor total das passagens aéreas]]</f>
        <v>2545.31</v>
      </c>
      <c r="P24" s="7" t="s">
        <v>27</v>
      </c>
      <c r="Q24" s="10" t="str" cm="1">
        <f t="array" ref="Q24">IF(Tabela13[[#This Row],[Início]]="","",MONTH(Tabela13[[#This Row],[Início]])&amp;"/"&amp;YEAR(Tabela13[[#This Row],[Início]]))</f>
        <v>7/2024</v>
      </c>
      <c r="R24" s="7" t="s">
        <v>28</v>
      </c>
      <c r="S24" s="16"/>
    </row>
    <row r="25" spans="1:19" s="29" customFormat="1" ht="15.95" customHeight="1" x14ac:dyDescent="0.25">
      <c r="A25" s="24" t="s">
        <v>120</v>
      </c>
      <c r="B25" s="7" t="s">
        <v>125</v>
      </c>
      <c r="C25" s="11" t="s">
        <v>126</v>
      </c>
      <c r="D25" s="39" t="s">
        <v>36</v>
      </c>
      <c r="E25" s="8">
        <v>45480</v>
      </c>
      <c r="F25" s="8" t="s">
        <v>123</v>
      </c>
      <c r="G25" s="25">
        <v>45487.5</v>
      </c>
      <c r="H25" s="25" t="s">
        <v>50</v>
      </c>
      <c r="I25" s="25" t="s">
        <v>39</v>
      </c>
      <c r="J25" s="25" t="s">
        <v>26</v>
      </c>
      <c r="K25" s="52">
        <v>6307.11</v>
      </c>
      <c r="L25" s="12">
        <v>311</v>
      </c>
      <c r="M25" s="13">
        <v>7.5</v>
      </c>
      <c r="N25" s="12">
        <f t="array" ref="N25">IFERROR(IF(M25=0,"",L25*M25),"")</f>
        <v>2332.5</v>
      </c>
      <c r="O25" s="12">
        <f>Tabela13[[#This Row],[Total Diarias Pagas]]+Tabela13[[#This Row],[Valor total das passagens aéreas]]</f>
        <v>8639.61</v>
      </c>
      <c r="P25" s="7" t="s">
        <v>84</v>
      </c>
      <c r="Q25" s="10" t="str" cm="1">
        <f t="array" ref="Q25">IF(Tabela13[[#This Row],[Início]]="","",MONTH(Tabela13[[#This Row],[Início]])&amp;"/"&amp;YEAR(Tabela13[[#This Row],[Início]]))</f>
        <v>7/2024</v>
      </c>
      <c r="R25" s="7" t="s">
        <v>85</v>
      </c>
      <c r="S25" s="16"/>
    </row>
    <row r="26" spans="1:19" s="29" customFormat="1" ht="15.95" customHeight="1" x14ac:dyDescent="0.25">
      <c r="A26" s="24" t="s">
        <v>127</v>
      </c>
      <c r="B26" s="7" t="s">
        <v>128</v>
      </c>
      <c r="C26" s="11" t="s">
        <v>129</v>
      </c>
      <c r="D26" s="39" t="s">
        <v>22</v>
      </c>
      <c r="E26" s="8">
        <v>45476</v>
      </c>
      <c r="F26" s="8" t="s">
        <v>130</v>
      </c>
      <c r="G26" s="25">
        <v>45477.5</v>
      </c>
      <c r="H26" s="25" t="s">
        <v>59</v>
      </c>
      <c r="I26" s="25" t="s">
        <v>25</v>
      </c>
      <c r="J26" s="25" t="s">
        <v>26</v>
      </c>
      <c r="K26" s="52">
        <v>2228.33</v>
      </c>
      <c r="L26" s="12">
        <v>345</v>
      </c>
      <c r="M26" s="13">
        <v>1.5</v>
      </c>
      <c r="N26" s="12">
        <f t="array" ref="N26">IFERROR(IF(M26=0,"",L26*M26),"")</f>
        <v>517.5</v>
      </c>
      <c r="O26" s="12">
        <f>Tabela13[[#This Row],[Total Diarias Pagas]]+Tabela13[[#This Row],[Valor total das passagens aéreas]]</f>
        <v>2745.83</v>
      </c>
      <c r="P26" s="7" t="s">
        <v>27</v>
      </c>
      <c r="Q26" s="10" t="str" cm="1">
        <f t="array" ref="Q26">IF(Tabela13[[#This Row],[Início]]="","",MONTH(Tabela13[[#This Row],[Início]])&amp;"/"&amp;YEAR(Tabela13[[#This Row],[Início]]))</f>
        <v>7/2024</v>
      </c>
      <c r="R26" s="7" t="s">
        <v>28</v>
      </c>
      <c r="S26" s="16"/>
    </row>
    <row r="27" spans="1:19" ht="15.95" customHeight="1" x14ac:dyDescent="0.25">
      <c r="A27" s="24" t="s">
        <v>131</v>
      </c>
      <c r="B27" s="7" t="s">
        <v>132</v>
      </c>
      <c r="C27" s="11" t="s">
        <v>133</v>
      </c>
      <c r="D27" s="39" t="s">
        <v>116</v>
      </c>
      <c r="E27" s="8">
        <v>45491</v>
      </c>
      <c r="F27" s="8" t="s">
        <v>134</v>
      </c>
      <c r="G27" s="8">
        <v>45492.5</v>
      </c>
      <c r="H27" s="8" t="s">
        <v>99</v>
      </c>
      <c r="I27" s="8" t="s">
        <v>25</v>
      </c>
      <c r="J27" s="8" t="s">
        <v>26</v>
      </c>
      <c r="K27" s="56">
        <v>3073.72</v>
      </c>
      <c r="L27" s="12">
        <v>311</v>
      </c>
      <c r="M27" s="13">
        <v>1.5</v>
      </c>
      <c r="N27" s="12">
        <f t="array" ref="N27">IFERROR(IF(M27=0,"",L27*M27),"")</f>
        <v>466.5</v>
      </c>
      <c r="O27" s="12">
        <f>Tabela13[[#This Row],[Total Diarias Pagas]]+Tabela13[[#This Row],[Valor total das passagens aéreas]]</f>
        <v>3540.22</v>
      </c>
      <c r="P27" s="7" t="s">
        <v>27</v>
      </c>
      <c r="Q27" s="10" t="str" cm="1">
        <f t="array" ref="Q27">IF(Tabela13[[#This Row],[Início]]="","",MONTH(Tabela13[[#This Row],[Início]])&amp;"/"&amp;YEAR(Tabela13[[#This Row],[Início]]))</f>
        <v>7/2024</v>
      </c>
      <c r="R27" s="7" t="s">
        <v>135</v>
      </c>
      <c r="S27" s="16"/>
    </row>
    <row r="28" spans="1:19" ht="15.95" customHeight="1" x14ac:dyDescent="0.25">
      <c r="A28" s="24" t="s">
        <v>131</v>
      </c>
      <c r="B28" s="7" t="s">
        <v>132</v>
      </c>
      <c r="C28" s="11" t="s">
        <v>133</v>
      </c>
      <c r="D28" s="39" t="s">
        <v>116</v>
      </c>
      <c r="E28" s="8">
        <v>45495</v>
      </c>
      <c r="F28" s="8" t="s">
        <v>134</v>
      </c>
      <c r="G28" s="25">
        <v>45499.5</v>
      </c>
      <c r="H28" s="25" t="s">
        <v>136</v>
      </c>
      <c r="I28" s="25" t="s">
        <v>43</v>
      </c>
      <c r="J28" s="25" t="s">
        <v>44</v>
      </c>
      <c r="K28" s="53"/>
      <c r="L28" s="12">
        <v>311</v>
      </c>
      <c r="M28" s="13">
        <v>4.5</v>
      </c>
      <c r="N28" s="12">
        <f t="array" ref="N28">IFERROR(IF(M28=0,"",L28*M28),"")</f>
        <v>1399.5</v>
      </c>
      <c r="O28" s="12">
        <v>1399.5</v>
      </c>
      <c r="P28" s="7" t="s">
        <v>27</v>
      </c>
      <c r="Q28" s="10" t="str" cm="1">
        <f t="array" ref="Q28">IF(Tabela13[[#This Row],[Início]]="","",MONTH(Tabela13[[#This Row],[Início]])&amp;"/"&amp;YEAR(Tabela13[[#This Row],[Início]]))</f>
        <v>7/2024</v>
      </c>
      <c r="R28" s="7" t="s">
        <v>137</v>
      </c>
      <c r="S28" s="16"/>
    </row>
    <row r="29" spans="1:19" ht="15.95" customHeight="1" x14ac:dyDescent="0.25">
      <c r="A29" s="24" t="s">
        <v>138</v>
      </c>
      <c r="B29" s="7" t="s">
        <v>139</v>
      </c>
      <c r="C29" s="11" t="s">
        <v>140</v>
      </c>
      <c r="D29" s="39" t="s">
        <v>22</v>
      </c>
      <c r="E29" s="8">
        <v>45481</v>
      </c>
      <c r="F29" s="8" t="s">
        <v>141</v>
      </c>
      <c r="G29" s="8">
        <v>45482.5</v>
      </c>
      <c r="H29" s="8" t="s">
        <v>24</v>
      </c>
      <c r="I29" s="8" t="s">
        <v>51</v>
      </c>
      <c r="J29" s="8" t="s">
        <v>44</v>
      </c>
      <c r="K29" s="55"/>
      <c r="L29" s="12">
        <v>345</v>
      </c>
      <c r="M29" s="13">
        <v>1.5</v>
      </c>
      <c r="N29" s="12">
        <f t="array" ref="N29">IFERROR(IF(M29=0,"",L29*M29),"")</f>
        <v>517.5</v>
      </c>
      <c r="O29" s="12">
        <v>517.5</v>
      </c>
      <c r="P29" s="7" t="s">
        <v>27</v>
      </c>
      <c r="Q29" s="10" t="str" cm="1">
        <f t="array" ref="Q29">IF(Tabela13[[#This Row],[Início]]="","",MONTH(Tabela13[[#This Row],[Início]])&amp;"/"&amp;YEAR(Tabela13[[#This Row],[Início]]))</f>
        <v>7/2024</v>
      </c>
      <c r="R29" s="7" t="s">
        <v>28</v>
      </c>
      <c r="S29" s="16"/>
    </row>
    <row r="30" spans="1:19" ht="15.95" customHeight="1" x14ac:dyDescent="0.25">
      <c r="A30" s="24" t="s">
        <v>138</v>
      </c>
      <c r="B30" s="7" t="s">
        <v>142</v>
      </c>
      <c r="C30" s="11" t="s">
        <v>143</v>
      </c>
      <c r="D30" s="39" t="s">
        <v>22</v>
      </c>
      <c r="E30" s="8">
        <v>45496</v>
      </c>
      <c r="F30" s="8" t="s">
        <v>141</v>
      </c>
      <c r="G30" s="25">
        <v>45496.5</v>
      </c>
      <c r="H30" s="25" t="s">
        <v>24</v>
      </c>
      <c r="I30" s="25" t="s">
        <v>51</v>
      </c>
      <c r="J30" s="25" t="s">
        <v>44</v>
      </c>
      <c r="K30" s="53"/>
      <c r="L30" s="9">
        <v>345</v>
      </c>
      <c r="M30" s="13">
        <v>0.5</v>
      </c>
      <c r="N30" s="9" cm="1">
        <f t="array" ref="N30">IFERROR(IF(M30=0,"",L30*M30),"")</f>
        <v>172.5</v>
      </c>
      <c r="O30" s="9">
        <v>172.5</v>
      </c>
      <c r="P30" s="7" t="s">
        <v>27</v>
      </c>
      <c r="Q30" s="10" t="str" cm="1">
        <f t="array" ref="Q30">IF(Tabela13[[#This Row],[Início]]="","",MONTH(Tabela13[[#This Row],[Início]])&amp;"/"&amp;YEAR(Tabela13[[#This Row],[Início]]))</f>
        <v>7/2024</v>
      </c>
      <c r="R30" s="7" t="s">
        <v>28</v>
      </c>
      <c r="S30" s="16"/>
    </row>
    <row r="31" spans="1:19" ht="15.95" customHeight="1" x14ac:dyDescent="0.25">
      <c r="A31" s="42" t="s">
        <v>138</v>
      </c>
      <c r="B31" s="35" t="s">
        <v>144</v>
      </c>
      <c r="C31" s="36" t="s">
        <v>145</v>
      </c>
      <c r="D31" s="39" t="s">
        <v>22</v>
      </c>
      <c r="E31" s="34">
        <v>45497</v>
      </c>
      <c r="F31" s="34" t="s">
        <v>141</v>
      </c>
      <c r="G31" s="34">
        <v>45498</v>
      </c>
      <c r="H31" s="8" t="s">
        <v>75</v>
      </c>
      <c r="I31" s="8" t="s">
        <v>25</v>
      </c>
      <c r="J31" s="8" t="s">
        <v>26</v>
      </c>
      <c r="K31" s="56">
        <v>5782.39</v>
      </c>
      <c r="L31" s="12">
        <v>345</v>
      </c>
      <c r="M31" s="13" t="s">
        <v>52</v>
      </c>
      <c r="N31" s="12" t="str" cm="1">
        <f t="array" ref="N31">IFERROR(IF(M31=0,"",L31*M31),"")</f>
        <v/>
      </c>
      <c r="O31" s="49">
        <v>5782.39</v>
      </c>
      <c r="P31" s="7" t="s">
        <v>27</v>
      </c>
      <c r="Q31" s="10" t="str" cm="1">
        <f t="array" ref="Q31">IF(Tabela13[[#This Row],[Início]]="","",MONTH(Tabela13[[#This Row],[Início]])&amp;"/"&amp;YEAR(Tabela13[[#This Row],[Início]]))</f>
        <v>7/2024</v>
      </c>
      <c r="R31" s="7" t="s">
        <v>146</v>
      </c>
      <c r="S31" s="16"/>
    </row>
    <row r="32" spans="1:19" ht="15.95" customHeight="1" x14ac:dyDescent="0.25">
      <c r="A32" s="24" t="s">
        <v>147</v>
      </c>
      <c r="B32" s="7" t="s">
        <v>148</v>
      </c>
      <c r="C32" s="11" t="s">
        <v>149</v>
      </c>
      <c r="D32" s="39" t="s">
        <v>36</v>
      </c>
      <c r="E32" s="8">
        <v>45481</v>
      </c>
      <c r="F32" s="8" t="s">
        <v>150</v>
      </c>
      <c r="G32" s="8">
        <v>45482.5</v>
      </c>
      <c r="H32" s="8" t="s">
        <v>24</v>
      </c>
      <c r="I32" s="8" t="s">
        <v>43</v>
      </c>
      <c r="J32" s="8" t="s">
        <v>44</v>
      </c>
      <c r="K32" s="55"/>
      <c r="L32" s="12">
        <v>345</v>
      </c>
      <c r="M32" s="13">
        <v>1.5</v>
      </c>
      <c r="N32" s="12" cm="1">
        <f t="array" ref="N32">IFERROR(IF(M32=0,"",L32*M32),"")</f>
        <v>517.5</v>
      </c>
      <c r="O32" s="12">
        <v>517.5</v>
      </c>
      <c r="P32" s="7" t="s">
        <v>27</v>
      </c>
      <c r="Q32" s="10" t="str" cm="1">
        <f t="array" ref="Q32">IF(Tabela13[[#This Row],[Início]]="","",MONTH(Tabela13[[#This Row],[Início]])&amp;"/"&amp;YEAR(Tabela13[[#This Row],[Início]]))</f>
        <v>7/2024</v>
      </c>
      <c r="R32" s="7" t="s">
        <v>28</v>
      </c>
      <c r="S32" s="16"/>
    </row>
    <row r="33" spans="1:19" s="29" customFormat="1" ht="15.95" customHeight="1" x14ac:dyDescent="0.25">
      <c r="A33" s="24" t="s">
        <v>147</v>
      </c>
      <c r="B33" s="7" t="s">
        <v>151</v>
      </c>
      <c r="C33" s="11" t="s">
        <v>152</v>
      </c>
      <c r="D33" s="39" t="s">
        <v>36</v>
      </c>
      <c r="E33" s="8">
        <v>45481</v>
      </c>
      <c r="F33" s="8" t="s">
        <v>150</v>
      </c>
      <c r="G33" s="8">
        <v>45482.5</v>
      </c>
      <c r="H33" s="8" t="s">
        <v>24</v>
      </c>
      <c r="I33" s="8" t="s">
        <v>51</v>
      </c>
      <c r="J33" s="8" t="s">
        <v>44</v>
      </c>
      <c r="K33" s="55"/>
      <c r="L33" s="12">
        <v>345</v>
      </c>
      <c r="M33" s="13">
        <v>1.5</v>
      </c>
      <c r="N33" s="12" cm="1">
        <f t="array" ref="N33">IFERROR(IF(M33=0,"",L33*M33),"")</f>
        <v>517.5</v>
      </c>
      <c r="O33" s="12">
        <v>517.5</v>
      </c>
      <c r="P33" s="7" t="s">
        <v>27</v>
      </c>
      <c r="Q33" s="10" t="str" cm="1">
        <f t="array" ref="Q33">IF(Tabela13[[#This Row],[Início]]="","",MONTH(Tabela13[[#This Row],[Início]])&amp;"/"&amp;YEAR(Tabela13[[#This Row],[Início]]))</f>
        <v>7/2024</v>
      </c>
      <c r="R33" s="7" t="s">
        <v>28</v>
      </c>
      <c r="S33" s="16"/>
    </row>
    <row r="34" spans="1:19" s="29" customFormat="1" ht="15.95" customHeight="1" x14ac:dyDescent="0.25">
      <c r="A34" s="24" t="s">
        <v>147</v>
      </c>
      <c r="B34" s="7" t="s">
        <v>153</v>
      </c>
      <c r="C34" s="11" t="s">
        <v>154</v>
      </c>
      <c r="D34" s="39" t="s">
        <v>36</v>
      </c>
      <c r="E34" s="8">
        <v>45481</v>
      </c>
      <c r="F34" s="8" t="s">
        <v>150</v>
      </c>
      <c r="G34" s="8">
        <v>45482.5</v>
      </c>
      <c r="H34" s="8" t="s">
        <v>24</v>
      </c>
      <c r="I34" s="8" t="s">
        <v>51</v>
      </c>
      <c r="J34" s="8" t="s">
        <v>44</v>
      </c>
      <c r="K34" s="55"/>
      <c r="L34" s="12">
        <v>345</v>
      </c>
      <c r="M34" s="13">
        <v>1.5</v>
      </c>
      <c r="N34" s="12" cm="1">
        <f t="array" ref="N34">IFERROR(IF(M34=0,"",L34*M34),"")</f>
        <v>517.5</v>
      </c>
      <c r="O34" s="12">
        <v>517.5</v>
      </c>
      <c r="P34" s="7" t="s">
        <v>27</v>
      </c>
      <c r="Q34" s="10" t="str" cm="1">
        <f t="array" ref="Q34">IF(Tabela13[[#This Row],[Início]]="","",MONTH(Tabela13[[#This Row],[Início]])&amp;"/"&amp;YEAR(Tabela13[[#This Row],[Início]]))</f>
        <v>7/2024</v>
      </c>
      <c r="R34" s="7" t="s">
        <v>28</v>
      </c>
      <c r="S34" s="16"/>
    </row>
    <row r="35" spans="1:19" s="30" customFormat="1" ht="15.95" customHeight="1" x14ac:dyDescent="0.25">
      <c r="A35" s="24" t="s">
        <v>155</v>
      </c>
      <c r="B35" s="7" t="s">
        <v>156</v>
      </c>
      <c r="C35" s="11" t="s">
        <v>157</v>
      </c>
      <c r="D35" s="39" t="s">
        <v>22</v>
      </c>
      <c r="E35" s="8">
        <v>45480</v>
      </c>
      <c r="F35" s="8" t="s">
        <v>158</v>
      </c>
      <c r="G35" s="25">
        <v>45485.5</v>
      </c>
      <c r="H35" s="25" t="s">
        <v>50</v>
      </c>
      <c r="I35" s="25" t="s">
        <v>39</v>
      </c>
      <c r="J35" s="25" t="s">
        <v>26</v>
      </c>
      <c r="K35" s="52">
        <v>1509.34</v>
      </c>
      <c r="L35" s="12">
        <v>394</v>
      </c>
      <c r="M35" s="13">
        <v>5.5</v>
      </c>
      <c r="N35" s="12">
        <f t="array" ref="N35">IFERROR(IF(M35=0,"",L35*M35),"")</f>
        <v>2167</v>
      </c>
      <c r="O35" s="12">
        <f>Tabela13[[#This Row],[Total Diarias Pagas]]+Tabela13[[#This Row],[Valor total das passagens aéreas]]</f>
        <v>3676.34</v>
      </c>
      <c r="P35" s="7" t="s">
        <v>84</v>
      </c>
      <c r="Q35" s="10" t="str" cm="1">
        <f t="array" ref="Q35">IF(Tabela13[[#This Row],[Início]]="","",MONTH(Tabela13[[#This Row],[Início]])&amp;"/"&amp;YEAR(Tabela13[[#This Row],[Início]]))</f>
        <v>7/2024</v>
      </c>
      <c r="R35" s="7" t="s">
        <v>85</v>
      </c>
      <c r="S35" s="16"/>
    </row>
    <row r="36" spans="1:19" s="5" customFormat="1" ht="15.95" customHeight="1" x14ac:dyDescent="0.25">
      <c r="A36" s="24" t="s">
        <v>155</v>
      </c>
      <c r="B36" s="7" t="s">
        <v>159</v>
      </c>
      <c r="C36" s="11" t="s">
        <v>160</v>
      </c>
      <c r="D36" s="39" t="s">
        <v>67</v>
      </c>
      <c r="E36" s="8">
        <v>45475</v>
      </c>
      <c r="F36" s="8" t="s">
        <v>158</v>
      </c>
      <c r="G36" s="25">
        <v>45506.5</v>
      </c>
      <c r="H36" s="25" t="s">
        <v>69</v>
      </c>
      <c r="I36" s="25" t="s">
        <v>25</v>
      </c>
      <c r="J36" s="25" t="s">
        <v>26</v>
      </c>
      <c r="K36" s="52">
        <v>2762.72</v>
      </c>
      <c r="L36" s="12">
        <v>345</v>
      </c>
      <c r="M36" s="13">
        <v>31.5</v>
      </c>
      <c r="N36" s="12">
        <f t="array" ref="N36">IFERROR(IF(M36=0,"",L36*M36),"")</f>
        <v>10867.5</v>
      </c>
      <c r="O36" s="12">
        <f>Tabela13[[#This Row],[Total Diarias Pagas]]+Tabela13[[#This Row],[Valor total das passagens aéreas]]</f>
        <v>13630.22</v>
      </c>
      <c r="P36" s="7" t="s">
        <v>27</v>
      </c>
      <c r="Q36" s="10" t="str" cm="1">
        <f t="array" ref="Q36">IF(Tabela13[[#This Row],[Início]]="","",MONTH(Tabela13[[#This Row],[Início]])&amp;"/"&amp;YEAR(Tabela13[[#This Row],[Início]]))</f>
        <v>7/2024</v>
      </c>
      <c r="R36" s="7" t="s">
        <v>70</v>
      </c>
      <c r="S36" s="16"/>
    </row>
    <row r="37" spans="1:19" s="5" customFormat="1" ht="15.95" customHeight="1" x14ac:dyDescent="0.25">
      <c r="A37" s="24" t="s">
        <v>155</v>
      </c>
      <c r="B37" s="7" t="s">
        <v>156</v>
      </c>
      <c r="C37" s="11" t="s">
        <v>157</v>
      </c>
      <c r="D37" s="39" t="s">
        <v>22</v>
      </c>
      <c r="E37" s="8">
        <v>45502</v>
      </c>
      <c r="F37" s="8" t="s">
        <v>158</v>
      </c>
      <c r="G37" s="25">
        <v>45505.5</v>
      </c>
      <c r="H37" s="25" t="s">
        <v>103</v>
      </c>
      <c r="I37" s="25" t="s">
        <v>25</v>
      </c>
      <c r="J37" s="25" t="s">
        <v>26</v>
      </c>
      <c r="K37" s="52">
        <v>1759.74</v>
      </c>
      <c r="L37" s="12">
        <v>438</v>
      </c>
      <c r="M37" s="13">
        <v>3.5</v>
      </c>
      <c r="N37" s="12">
        <f t="array" ref="N37">IFERROR(IF(M37=0,"",L37*M37),"")</f>
        <v>1533</v>
      </c>
      <c r="O37" s="12">
        <f>Tabela13[[#This Row],[Total Diarias Pagas]]+Tabela13[[#This Row],[Valor total das passagens aéreas]]</f>
        <v>3292.74</v>
      </c>
      <c r="P37" s="7" t="s">
        <v>27</v>
      </c>
      <c r="Q37" s="10" t="str" cm="1">
        <f t="array" ref="Q37">IF(Tabela13[[#This Row],[Início]]="","",MONTH(Tabela13[[#This Row],[Início]])&amp;"/"&amp;YEAR(Tabela13[[#This Row],[Início]]))</f>
        <v>7/2024</v>
      </c>
      <c r="R37" s="7" t="s">
        <v>104</v>
      </c>
      <c r="S37" s="26"/>
    </row>
    <row r="38" spans="1:19" s="5" customFormat="1" ht="15.95" customHeight="1" x14ac:dyDescent="0.25">
      <c r="A38" s="24" t="s">
        <v>155</v>
      </c>
      <c r="B38" s="7" t="s">
        <v>161</v>
      </c>
      <c r="C38" s="11" t="s">
        <v>162</v>
      </c>
      <c r="D38" s="39" t="s">
        <v>22</v>
      </c>
      <c r="E38" s="8">
        <v>45490</v>
      </c>
      <c r="F38" s="8" t="s">
        <v>158</v>
      </c>
      <c r="G38" s="25">
        <v>45490</v>
      </c>
      <c r="H38" s="25" t="s">
        <v>163</v>
      </c>
      <c r="I38" s="25" t="s">
        <v>51</v>
      </c>
      <c r="J38" s="25" t="s">
        <v>44</v>
      </c>
      <c r="K38" s="53">
        <v>713.47</v>
      </c>
      <c r="L38" s="9">
        <v>345</v>
      </c>
      <c r="M38" s="13" t="s">
        <v>52</v>
      </c>
      <c r="N38" s="12" t="str">
        <f t="array" ref="N38">IFERROR(IF(M38=0,"",L38*M38),"")</f>
        <v/>
      </c>
      <c r="O38" s="12"/>
      <c r="P38" s="7" t="s">
        <v>27</v>
      </c>
      <c r="Q38" s="10" t="str" cm="1">
        <f t="array" ref="Q38">IF(Tabela13[[#This Row],[Início]]="","",MONTH(Tabela13[[#This Row],[Início]])&amp;"/"&amp;YEAR(Tabela13[[#This Row],[Início]]))</f>
        <v>7/2024</v>
      </c>
      <c r="R38" s="7" t="s">
        <v>28</v>
      </c>
      <c r="S38" s="16"/>
    </row>
    <row r="39" spans="1:19" s="5" customFormat="1" ht="15.95" customHeight="1" x14ac:dyDescent="0.25">
      <c r="A39" s="24" t="s">
        <v>155</v>
      </c>
      <c r="B39" s="7" t="s">
        <v>164</v>
      </c>
      <c r="C39" s="11" t="s">
        <v>165</v>
      </c>
      <c r="D39" s="39" t="s">
        <v>116</v>
      </c>
      <c r="E39" s="8">
        <v>45490</v>
      </c>
      <c r="F39" s="8" t="s">
        <v>166</v>
      </c>
      <c r="G39" s="25">
        <v>45490.5</v>
      </c>
      <c r="H39" s="25" t="s">
        <v>167</v>
      </c>
      <c r="I39" s="25" t="s">
        <v>168</v>
      </c>
      <c r="J39" s="25" t="s">
        <v>44</v>
      </c>
      <c r="K39" s="53"/>
      <c r="L39" s="46">
        <v>345</v>
      </c>
      <c r="M39" s="47">
        <v>0.5</v>
      </c>
      <c r="N39" s="46">
        <f t="array" ref="N39">IFERROR(IF(M39=0,"",L39*M39),"")</f>
        <v>172.5</v>
      </c>
      <c r="O39" s="46">
        <v>172.5</v>
      </c>
      <c r="P39" s="7" t="s">
        <v>27</v>
      </c>
      <c r="Q39" s="10" t="str" cm="1">
        <f t="array" ref="Q39">IF(Tabela13[[#This Row],[Início]]="","",MONTH(Tabela13[[#This Row],[Início]])&amp;"/"&amp;YEAR(Tabela13[[#This Row],[Início]]))</f>
        <v>7/2024</v>
      </c>
      <c r="R39" s="7" t="s">
        <v>169</v>
      </c>
      <c r="S39" s="16"/>
    </row>
    <row r="40" spans="1:19" s="5" customFormat="1" ht="15.95" customHeight="1" x14ac:dyDescent="0.25">
      <c r="A40" s="24" t="s">
        <v>155</v>
      </c>
      <c r="B40" s="7" t="s">
        <v>170</v>
      </c>
      <c r="C40" s="11" t="s">
        <v>171</v>
      </c>
      <c r="D40" s="39" t="s">
        <v>22</v>
      </c>
      <c r="E40" s="8">
        <v>45502</v>
      </c>
      <c r="F40" s="8" t="s">
        <v>158</v>
      </c>
      <c r="G40" s="25">
        <v>45502.5</v>
      </c>
      <c r="H40" s="25" t="s">
        <v>172</v>
      </c>
      <c r="I40" s="25" t="s">
        <v>51</v>
      </c>
      <c r="J40" s="25" t="s">
        <v>44</v>
      </c>
      <c r="K40" s="53"/>
      <c r="L40" s="12">
        <v>345</v>
      </c>
      <c r="M40" s="13">
        <v>0.5</v>
      </c>
      <c r="N40" s="12">
        <f t="array" ref="N40">IFERROR(IF(M40=0,"",L40*M40),"")</f>
        <v>172.5</v>
      </c>
      <c r="O40" s="12">
        <v>172.5</v>
      </c>
      <c r="P40" s="7" t="s">
        <v>27</v>
      </c>
      <c r="Q40" s="10" t="str" cm="1">
        <f t="array" ref="Q40">IF(Tabela13[[#This Row],[Início]]="","",MONTH(Tabela13[[#This Row],[Início]])&amp;"/"&amp;YEAR(Tabela13[[#This Row],[Início]]))</f>
        <v>7/2024</v>
      </c>
      <c r="R40" s="7" t="s">
        <v>173</v>
      </c>
      <c r="S40" s="16"/>
    </row>
    <row r="41" spans="1:19" s="5" customFormat="1" ht="15.95" customHeight="1" x14ac:dyDescent="0.25">
      <c r="A41" s="24" t="s">
        <v>155</v>
      </c>
      <c r="B41" s="7" t="s">
        <v>174</v>
      </c>
      <c r="C41" s="11" t="s">
        <v>175</v>
      </c>
      <c r="D41" s="39" t="s">
        <v>176</v>
      </c>
      <c r="E41" s="8">
        <v>45501</v>
      </c>
      <c r="F41" s="8" t="s">
        <v>158</v>
      </c>
      <c r="G41" s="25">
        <v>45510.5</v>
      </c>
      <c r="H41" s="25" t="s">
        <v>110</v>
      </c>
      <c r="I41" s="25" t="s">
        <v>168</v>
      </c>
      <c r="J41" s="25" t="s">
        <v>44</v>
      </c>
      <c r="K41" s="53"/>
      <c r="L41" s="9">
        <v>311</v>
      </c>
      <c r="M41" s="13">
        <v>9.5</v>
      </c>
      <c r="N41" s="12">
        <f t="array" ref="N41">IFERROR(IF(M41=0,"",L41*M41),"")</f>
        <v>2954.5</v>
      </c>
      <c r="O41" s="12">
        <v>2954.5</v>
      </c>
      <c r="P41" s="7" t="s">
        <v>27</v>
      </c>
      <c r="Q41" s="10" t="str" cm="1">
        <f t="array" ref="Q41">IF(Tabela13[[#This Row],[Início]]="","",MONTH(Tabela13[[#This Row],[Início]])&amp;"/"&amp;YEAR(Tabela13[[#This Row],[Início]]))</f>
        <v>7/2024</v>
      </c>
      <c r="R41" s="7" t="s">
        <v>177</v>
      </c>
      <c r="S41" s="16"/>
    </row>
    <row r="42" spans="1:19" s="5" customFormat="1" ht="15.95" customHeight="1" x14ac:dyDescent="0.25">
      <c r="A42" s="24" t="s">
        <v>155</v>
      </c>
      <c r="B42" s="7" t="s">
        <v>178</v>
      </c>
      <c r="C42" s="11" t="s">
        <v>179</v>
      </c>
      <c r="D42" s="39" t="s">
        <v>116</v>
      </c>
      <c r="E42" s="8">
        <v>45495</v>
      </c>
      <c r="F42" s="8" t="s">
        <v>158</v>
      </c>
      <c r="G42" s="25">
        <v>45499.5</v>
      </c>
      <c r="H42" s="25" t="s">
        <v>180</v>
      </c>
      <c r="I42" s="25" t="s">
        <v>168</v>
      </c>
      <c r="J42" s="25" t="s">
        <v>44</v>
      </c>
      <c r="K42" s="53"/>
      <c r="L42" s="12">
        <v>311</v>
      </c>
      <c r="M42" s="13">
        <v>4.5</v>
      </c>
      <c r="N42" s="12">
        <f t="array" ref="N42">IFERROR(IF(M42=0,"",L42*M42),"")</f>
        <v>1399.5</v>
      </c>
      <c r="O42" s="12">
        <v>1399.5</v>
      </c>
      <c r="P42" s="7" t="s">
        <v>27</v>
      </c>
      <c r="Q42" s="10" t="str" cm="1">
        <f t="array" ref="Q42">IF(Tabela13[[#This Row],[Início]]="","",MONTH(Tabela13[[#This Row],[Início]])&amp;"/"&amp;YEAR(Tabela13[[#This Row],[Início]]))</f>
        <v>7/2024</v>
      </c>
      <c r="R42" s="7" t="s">
        <v>181</v>
      </c>
      <c r="S42" s="16"/>
    </row>
    <row r="43" spans="1:19" s="5" customFormat="1" ht="15.95" customHeight="1" x14ac:dyDescent="0.25">
      <c r="A43" s="24" t="s">
        <v>155</v>
      </c>
      <c r="B43" s="7" t="s">
        <v>178</v>
      </c>
      <c r="C43" s="11" t="s">
        <v>179</v>
      </c>
      <c r="D43" s="39" t="s">
        <v>116</v>
      </c>
      <c r="E43" s="8">
        <v>45502</v>
      </c>
      <c r="F43" s="8" t="s">
        <v>158</v>
      </c>
      <c r="G43" s="25">
        <v>45506.5</v>
      </c>
      <c r="H43" s="25" t="s">
        <v>182</v>
      </c>
      <c r="I43" s="25" t="s">
        <v>168</v>
      </c>
      <c r="J43" s="25" t="s">
        <v>44</v>
      </c>
      <c r="K43" s="53"/>
      <c r="L43" s="12">
        <v>311</v>
      </c>
      <c r="M43" s="13">
        <v>4.5</v>
      </c>
      <c r="N43" s="12">
        <f t="array" ref="N43">IFERROR(IF(M43=0,"",L43*M43),"")</f>
        <v>1399.5</v>
      </c>
      <c r="O43" s="12">
        <v>1399.5</v>
      </c>
      <c r="P43" s="7" t="s">
        <v>27</v>
      </c>
      <c r="Q43" s="10" t="str" cm="1">
        <f t="array" ref="Q43">IF(Tabela13[[#This Row],[Início]]="","",MONTH(Tabela13[[#This Row],[Início]])&amp;"/"&amp;YEAR(Tabela13[[#This Row],[Início]]))</f>
        <v>7/2024</v>
      </c>
      <c r="R43" s="7" t="s">
        <v>183</v>
      </c>
      <c r="S43" s="16"/>
    </row>
    <row r="44" spans="1:19" s="5" customFormat="1" ht="15.95" customHeight="1" x14ac:dyDescent="0.25">
      <c r="A44" s="24" t="s">
        <v>184</v>
      </c>
      <c r="B44" s="7" t="s">
        <v>185</v>
      </c>
      <c r="C44" s="11" t="s">
        <v>186</v>
      </c>
      <c r="D44" s="39" t="s">
        <v>22</v>
      </c>
      <c r="E44" s="8">
        <v>45476</v>
      </c>
      <c r="F44" s="8" t="s">
        <v>187</v>
      </c>
      <c r="G44" s="25">
        <v>45477.5</v>
      </c>
      <c r="H44" s="25" t="s">
        <v>59</v>
      </c>
      <c r="I44" s="25" t="s">
        <v>25</v>
      </c>
      <c r="J44" s="25" t="s">
        <v>26</v>
      </c>
      <c r="K44" s="52">
        <v>1201.4100000000001</v>
      </c>
      <c r="L44" s="12">
        <v>345</v>
      </c>
      <c r="M44" s="13">
        <v>1.5</v>
      </c>
      <c r="N44" s="12">
        <f t="array" ref="N44">IFERROR(IF(M44=0,"",L44*M44),"")</f>
        <v>517.5</v>
      </c>
      <c r="O44" s="12">
        <f>Tabela13[[#This Row],[Total Diarias Pagas]]+Tabela13[[#This Row],[Valor total das passagens aéreas]]</f>
        <v>1718.91</v>
      </c>
      <c r="P44" s="7" t="s">
        <v>27</v>
      </c>
      <c r="Q44" s="10" t="str" cm="1">
        <f t="array" ref="Q44">IF(Tabela13[[#This Row],[Início]]="","",MONTH(Tabela13[[#This Row],[Início]])&amp;"/"&amp;YEAR(Tabela13[[#This Row],[Início]]))</f>
        <v>7/2024</v>
      </c>
      <c r="R44" s="7" t="s">
        <v>28</v>
      </c>
      <c r="S44" s="16"/>
    </row>
    <row r="45" spans="1:19" s="5" customFormat="1" ht="15.95" customHeight="1" x14ac:dyDescent="0.25">
      <c r="A45" s="24" t="s">
        <v>184</v>
      </c>
      <c r="B45" s="7" t="s">
        <v>188</v>
      </c>
      <c r="C45" s="11" t="s">
        <v>189</v>
      </c>
      <c r="D45" s="39" t="s">
        <v>22</v>
      </c>
      <c r="E45" s="8">
        <v>45480</v>
      </c>
      <c r="F45" s="8" t="s">
        <v>187</v>
      </c>
      <c r="G45" s="25">
        <v>45486.5</v>
      </c>
      <c r="H45" s="25" t="s">
        <v>50</v>
      </c>
      <c r="I45" s="25" t="s">
        <v>39</v>
      </c>
      <c r="J45" s="25" t="s">
        <v>26</v>
      </c>
      <c r="K45" s="52">
        <v>3268.08</v>
      </c>
      <c r="L45" s="9">
        <v>311</v>
      </c>
      <c r="M45" s="13">
        <v>6.5</v>
      </c>
      <c r="N45" s="12">
        <f t="array" ref="N45">IFERROR(IF(M45=0,"",L45*M45),"")</f>
        <v>2021.5</v>
      </c>
      <c r="O45" s="12">
        <f>Tabela13[[#This Row],[Total Diarias Pagas]]+Tabela13[[#This Row],[Valor total das passagens aéreas]]</f>
        <v>5289.58</v>
      </c>
      <c r="P45" s="7" t="s">
        <v>84</v>
      </c>
      <c r="Q45" s="10" t="str" cm="1">
        <f t="array" ref="Q45">IF(Tabela13[[#This Row],[Início]]="","",MONTH(Tabela13[[#This Row],[Início]])&amp;"/"&amp;YEAR(Tabela13[[#This Row],[Início]]))</f>
        <v>7/2024</v>
      </c>
      <c r="R45" s="7" t="s">
        <v>85</v>
      </c>
      <c r="S45" s="16"/>
    </row>
    <row r="46" spans="1:19" s="5" customFormat="1" ht="15.95" customHeight="1" x14ac:dyDescent="0.25">
      <c r="A46" s="24" t="s">
        <v>184</v>
      </c>
      <c r="B46" s="7" t="s">
        <v>190</v>
      </c>
      <c r="C46" s="11" t="s">
        <v>191</v>
      </c>
      <c r="D46" s="39" t="s">
        <v>22</v>
      </c>
      <c r="E46" s="8">
        <v>45480</v>
      </c>
      <c r="F46" s="8" t="s">
        <v>187</v>
      </c>
      <c r="G46" s="8">
        <v>45486.5</v>
      </c>
      <c r="H46" s="8" t="s">
        <v>50</v>
      </c>
      <c r="I46" s="8" t="s">
        <v>39</v>
      </c>
      <c r="J46" s="8" t="s">
        <v>26</v>
      </c>
      <c r="K46" s="56">
        <v>3168.08</v>
      </c>
      <c r="L46" s="12">
        <v>311</v>
      </c>
      <c r="M46" s="13">
        <v>6.5</v>
      </c>
      <c r="N46" s="12">
        <f t="array" ref="N46">IFERROR(IF(M46=0,"",L46*M46),"")</f>
        <v>2021.5</v>
      </c>
      <c r="O46" s="12">
        <f>Tabela13[[#This Row],[Total Diarias Pagas]]+Tabela13[[#This Row],[Valor total das passagens aéreas]]</f>
        <v>5189.58</v>
      </c>
      <c r="P46" s="7" t="s">
        <v>84</v>
      </c>
      <c r="Q46" s="10" t="str" cm="1">
        <f t="array" ref="Q46">IF(Tabela13[[#This Row],[Início]]="","",MONTH(Tabela13[[#This Row],[Início]])&amp;"/"&amp;YEAR(Tabela13[[#This Row],[Início]]))</f>
        <v>7/2024</v>
      </c>
      <c r="R46" s="7" t="s">
        <v>85</v>
      </c>
      <c r="S46" s="16"/>
    </row>
    <row r="47" spans="1:19" s="5" customFormat="1" ht="15.95" customHeight="1" x14ac:dyDescent="0.25">
      <c r="A47" s="24" t="s">
        <v>184</v>
      </c>
      <c r="B47" s="7" t="s">
        <v>192</v>
      </c>
      <c r="C47" s="11" t="s">
        <v>193</v>
      </c>
      <c r="D47" s="39" t="s">
        <v>22</v>
      </c>
      <c r="E47" s="8">
        <v>45483</v>
      </c>
      <c r="F47" s="8" t="s">
        <v>187</v>
      </c>
      <c r="G47" s="8">
        <v>45484.5</v>
      </c>
      <c r="H47" s="8" t="s">
        <v>59</v>
      </c>
      <c r="I47" s="8" t="s">
        <v>25</v>
      </c>
      <c r="J47" s="8" t="s">
        <v>26</v>
      </c>
      <c r="K47" s="56">
        <v>1764.96</v>
      </c>
      <c r="L47" s="12">
        <v>345</v>
      </c>
      <c r="M47" s="13">
        <v>1.5</v>
      </c>
      <c r="N47" s="12">
        <f t="array" ref="N47">IFERROR(IF(M47=0,"",L47*M47),"")</f>
        <v>517.5</v>
      </c>
      <c r="O47" s="12">
        <f>Tabela13[[#This Row],[Total Diarias Pagas]]+Tabela13[[#This Row],[Valor total das passagens aéreas]]</f>
        <v>2282.46</v>
      </c>
      <c r="P47" s="7" t="s">
        <v>27</v>
      </c>
      <c r="Q47" s="10" t="str" cm="1">
        <f t="array" ref="Q47">IF(Tabela13[[#This Row],[Início]]="","",MONTH(Tabela13[[#This Row],[Início]])&amp;"/"&amp;YEAR(Tabela13[[#This Row],[Início]]))</f>
        <v>7/2024</v>
      </c>
      <c r="R47" s="7" t="s">
        <v>28</v>
      </c>
      <c r="S47" s="16"/>
    </row>
    <row r="48" spans="1:19" s="5" customFormat="1" ht="15.95" customHeight="1" x14ac:dyDescent="0.25">
      <c r="A48" s="24" t="s">
        <v>184</v>
      </c>
      <c r="B48" s="7" t="s">
        <v>194</v>
      </c>
      <c r="C48" s="11" t="s">
        <v>195</v>
      </c>
      <c r="D48" s="39" t="s">
        <v>22</v>
      </c>
      <c r="E48" s="8">
        <v>45482</v>
      </c>
      <c r="F48" s="8" t="s">
        <v>187</v>
      </c>
      <c r="G48" s="8">
        <v>45483.5</v>
      </c>
      <c r="H48" s="8" t="s">
        <v>59</v>
      </c>
      <c r="I48" s="8" t="s">
        <v>25</v>
      </c>
      <c r="J48" s="8" t="s">
        <v>26</v>
      </c>
      <c r="K48" s="56">
        <v>3020</v>
      </c>
      <c r="L48" s="12">
        <v>0</v>
      </c>
      <c r="M48" s="13">
        <v>1.5</v>
      </c>
      <c r="N48" s="12" cm="1">
        <f t="array" ref="N48">IFERROR(IF(M48=0,"",L48*M48),"")</f>
        <v>0</v>
      </c>
      <c r="O48" s="12"/>
      <c r="P48" s="7" t="s">
        <v>27</v>
      </c>
      <c r="Q48" s="10" t="str" cm="1">
        <f t="array" ref="Q48">IF(Tabela13[[#This Row],[Início]]="","",MONTH(Tabela13[[#This Row],[Início]])&amp;"/"&amp;YEAR(Tabela13[[#This Row],[Início]]))</f>
        <v>7/2024</v>
      </c>
      <c r="R48" s="7" t="s">
        <v>28</v>
      </c>
      <c r="S48" s="16"/>
    </row>
    <row r="49" spans="1:19" s="5" customFormat="1" ht="15.95" customHeight="1" x14ac:dyDescent="0.25">
      <c r="A49" s="24" t="s">
        <v>184</v>
      </c>
      <c r="B49" s="7" t="s">
        <v>196</v>
      </c>
      <c r="C49" s="11" t="s">
        <v>197</v>
      </c>
      <c r="D49" s="39" t="s">
        <v>22</v>
      </c>
      <c r="E49" s="8">
        <v>45495</v>
      </c>
      <c r="F49" s="8" t="s">
        <v>187</v>
      </c>
      <c r="G49" s="25">
        <v>45496.5</v>
      </c>
      <c r="H49" s="25" t="s">
        <v>59</v>
      </c>
      <c r="I49" s="25" t="s">
        <v>25</v>
      </c>
      <c r="J49" s="25" t="s">
        <v>26</v>
      </c>
      <c r="K49" s="52">
        <v>1391.31</v>
      </c>
      <c r="L49" s="12">
        <v>345</v>
      </c>
      <c r="M49" s="13">
        <v>1.5</v>
      </c>
      <c r="N49" s="12">
        <f t="array" ref="N49">IFERROR(IF(M49=0,"",L49*M49),"")</f>
        <v>517.5</v>
      </c>
      <c r="O49" s="12">
        <f>Tabela13[[#This Row],[Total Diarias Pagas]]+Tabela13[[#This Row],[Valor total das passagens aéreas]]</f>
        <v>1908.81</v>
      </c>
      <c r="P49" s="7" t="s">
        <v>27</v>
      </c>
      <c r="Q49" s="10" t="str" cm="1">
        <f t="array" ref="Q49">IF(Tabela13[[#This Row],[Início]]="","",MONTH(Tabela13[[#This Row],[Início]])&amp;"/"&amp;YEAR(Tabela13[[#This Row],[Início]]))</f>
        <v>7/2024</v>
      </c>
      <c r="R49" s="7" t="s">
        <v>28</v>
      </c>
      <c r="S49" s="16"/>
    </row>
    <row r="50" spans="1:19" s="5" customFormat="1" ht="15.95" customHeight="1" x14ac:dyDescent="0.25">
      <c r="A50" s="24" t="s">
        <v>198</v>
      </c>
      <c r="B50" s="7" t="s">
        <v>199</v>
      </c>
      <c r="C50" s="11" t="s">
        <v>200</v>
      </c>
      <c r="D50" s="39" t="s">
        <v>22</v>
      </c>
      <c r="E50" s="8">
        <v>45495</v>
      </c>
      <c r="F50" s="8" t="s">
        <v>110</v>
      </c>
      <c r="G50" s="8">
        <v>45496.5</v>
      </c>
      <c r="H50" s="8" t="s">
        <v>75</v>
      </c>
      <c r="I50" s="8" t="s">
        <v>43</v>
      </c>
      <c r="J50" s="8" t="s">
        <v>44</v>
      </c>
      <c r="K50" s="55"/>
      <c r="L50" s="12">
        <v>345</v>
      </c>
      <c r="M50" s="13">
        <v>1.5</v>
      </c>
      <c r="N50" s="12">
        <f t="array" ref="N50">IFERROR(IF(M50=0,"",L50*M50),"")</f>
        <v>517.5</v>
      </c>
      <c r="O50" s="12">
        <v>517.5</v>
      </c>
      <c r="P50" s="7" t="s">
        <v>27</v>
      </c>
      <c r="Q50" s="10" t="str" cm="1">
        <f t="array" ref="Q50">IF(Tabela13[[#This Row],[Início]]="","",MONTH(Tabela13[[#This Row],[Início]])&amp;"/"&amp;YEAR(Tabela13[[#This Row],[Início]]))</f>
        <v>7/2024</v>
      </c>
      <c r="R50" s="7" t="s">
        <v>28</v>
      </c>
      <c r="S50" s="16"/>
    </row>
    <row r="51" spans="1:19" s="5" customFormat="1" ht="15.95" customHeight="1" x14ac:dyDescent="0.25">
      <c r="A51" s="24" t="s">
        <v>198</v>
      </c>
      <c r="B51" s="7" t="s">
        <v>201</v>
      </c>
      <c r="C51" s="11" t="s">
        <v>202</v>
      </c>
      <c r="D51" s="39" t="s">
        <v>22</v>
      </c>
      <c r="E51" s="8">
        <v>45497</v>
      </c>
      <c r="F51" s="8" t="s">
        <v>110</v>
      </c>
      <c r="G51" s="8">
        <v>45498.5</v>
      </c>
      <c r="H51" s="8" t="s">
        <v>75</v>
      </c>
      <c r="I51" s="8" t="s">
        <v>43</v>
      </c>
      <c r="J51" s="8" t="s">
        <v>44</v>
      </c>
      <c r="K51" s="55"/>
      <c r="L51" s="12">
        <v>345</v>
      </c>
      <c r="M51" s="13">
        <v>1.5</v>
      </c>
      <c r="N51" s="12">
        <f t="array" ref="N51">IFERROR(IF(M51=0,"",L51*M51),"")</f>
        <v>517.5</v>
      </c>
      <c r="O51" s="12">
        <v>517.5</v>
      </c>
      <c r="P51" s="7" t="s">
        <v>27</v>
      </c>
      <c r="Q51" s="10" t="str" cm="1">
        <f t="array" ref="Q51">IF(Tabela13[[#This Row],[Início]]="","",MONTH(Tabela13[[#This Row],[Início]])&amp;"/"&amp;YEAR(Tabela13[[#This Row],[Início]]))</f>
        <v>7/2024</v>
      </c>
      <c r="R51" s="7" t="s">
        <v>28</v>
      </c>
      <c r="S51" s="16"/>
    </row>
    <row r="52" spans="1:19" s="5" customFormat="1" ht="15.95" customHeight="1" x14ac:dyDescent="0.25">
      <c r="A52" s="24" t="s">
        <v>198</v>
      </c>
      <c r="B52" s="7" t="s">
        <v>203</v>
      </c>
      <c r="C52" s="11" t="s">
        <v>204</v>
      </c>
      <c r="D52" s="39" t="s">
        <v>102</v>
      </c>
      <c r="E52" s="8">
        <v>45489</v>
      </c>
      <c r="F52" s="8" t="s">
        <v>110</v>
      </c>
      <c r="G52" s="8">
        <v>45491.5</v>
      </c>
      <c r="H52" s="8" t="s">
        <v>205</v>
      </c>
      <c r="I52" s="8" t="s">
        <v>39</v>
      </c>
      <c r="J52" s="8" t="s">
        <v>26</v>
      </c>
      <c r="K52" s="56">
        <v>1433.89</v>
      </c>
      <c r="L52" s="12">
        <v>438</v>
      </c>
      <c r="M52" s="13">
        <v>2.5</v>
      </c>
      <c r="N52" s="12">
        <f t="array" ref="N52">IFERROR(IF(M52=0,"",L52*M52),"")</f>
        <v>1095</v>
      </c>
      <c r="O52" s="12">
        <f>Tabela13[[#This Row],[Total Diarias Pagas]]+Tabela13[[#This Row],[Valor total das passagens aéreas]]</f>
        <v>2528.8900000000003</v>
      </c>
      <c r="P52" s="7" t="s">
        <v>27</v>
      </c>
      <c r="Q52" s="10" t="str" cm="1">
        <f t="array" ref="Q52">IF(Tabela13[[#This Row],[Início]]="","",MONTH(Tabela13[[#This Row],[Início]])&amp;"/"&amp;YEAR(Tabela13[[#This Row],[Início]]))</f>
        <v>7/2024</v>
      </c>
      <c r="R52" s="7" t="s">
        <v>206</v>
      </c>
      <c r="S52" s="16"/>
    </row>
    <row r="53" spans="1:19" s="5" customFormat="1" ht="15.95" customHeight="1" x14ac:dyDescent="0.25">
      <c r="A53" s="24" t="s">
        <v>198</v>
      </c>
      <c r="B53" s="7" t="s">
        <v>207</v>
      </c>
      <c r="C53" s="11" t="s">
        <v>208</v>
      </c>
      <c r="D53" s="39" t="s">
        <v>102</v>
      </c>
      <c r="E53" s="8">
        <v>45489</v>
      </c>
      <c r="F53" s="8" t="s">
        <v>110</v>
      </c>
      <c r="G53" s="8">
        <v>45491.5</v>
      </c>
      <c r="H53" s="8" t="s">
        <v>205</v>
      </c>
      <c r="I53" s="8" t="s">
        <v>25</v>
      </c>
      <c r="J53" s="8" t="s">
        <v>26</v>
      </c>
      <c r="K53" s="56">
        <v>2922.56</v>
      </c>
      <c r="L53" s="12">
        <v>438</v>
      </c>
      <c r="M53" s="13">
        <v>2.5</v>
      </c>
      <c r="N53" s="12" cm="1">
        <f t="array" ref="N53">IFERROR(IF(M53=0,"",L53*M53),"")</f>
        <v>1095</v>
      </c>
      <c r="O53" s="12">
        <f>Tabela13[[#This Row],[Total Diarias Pagas]]+Tabela13[[#This Row],[Valor total das passagens aéreas]]</f>
        <v>4017.56</v>
      </c>
      <c r="P53" s="7" t="s">
        <v>27</v>
      </c>
      <c r="Q53" s="10" t="str" cm="1">
        <f t="array" ref="Q53">IF(Tabela13[[#This Row],[Início]]="","",MONTH(Tabela13[[#This Row],[Início]])&amp;"/"&amp;YEAR(Tabela13[[#This Row],[Início]]))</f>
        <v>7/2024</v>
      </c>
      <c r="R53" s="7" t="s">
        <v>206</v>
      </c>
      <c r="S53" s="16"/>
    </row>
    <row r="54" spans="1:19" s="5" customFormat="1" ht="15.95" customHeight="1" x14ac:dyDescent="0.25">
      <c r="A54" s="24" t="s">
        <v>198</v>
      </c>
      <c r="B54" s="7" t="s">
        <v>209</v>
      </c>
      <c r="C54" s="11" t="s">
        <v>210</v>
      </c>
      <c r="D54" s="39" t="s">
        <v>22</v>
      </c>
      <c r="E54" s="8">
        <v>45487</v>
      </c>
      <c r="F54" s="8" t="s">
        <v>110</v>
      </c>
      <c r="G54" s="8">
        <v>45492.5</v>
      </c>
      <c r="H54" s="8" t="s">
        <v>59</v>
      </c>
      <c r="I54" s="8" t="s">
        <v>39</v>
      </c>
      <c r="J54" s="8" t="s">
        <v>26</v>
      </c>
      <c r="K54" s="55">
        <v>1387.27</v>
      </c>
      <c r="L54" s="12">
        <v>345</v>
      </c>
      <c r="M54" s="13">
        <v>5.5</v>
      </c>
      <c r="N54" s="12" cm="1">
        <f t="array" ref="N54">IFERROR(IF(M54=0,"",L54*M54),"")</f>
        <v>1897.5</v>
      </c>
      <c r="O54" s="12">
        <f>Tabela13[[#This Row],[Total Diarias Pagas]]+Tabela13[[#This Row],[Valor total das passagens aéreas]]</f>
        <v>3284.77</v>
      </c>
      <c r="P54" s="7" t="s">
        <v>27</v>
      </c>
      <c r="Q54" s="10" t="str" cm="1">
        <f t="array" ref="Q54">IF(Tabela13[[#This Row],[Início]]="","",MONTH(Tabela13[[#This Row],[Início]])&amp;"/"&amp;YEAR(Tabela13[[#This Row],[Início]]))</f>
        <v>7/2024</v>
      </c>
      <c r="R54" s="7" t="s">
        <v>211</v>
      </c>
      <c r="S54" s="16"/>
    </row>
    <row r="55" spans="1:19" s="5" customFormat="1" ht="15.95" customHeight="1" x14ac:dyDescent="0.25">
      <c r="A55" s="24" t="s">
        <v>198</v>
      </c>
      <c r="B55" s="7" t="s">
        <v>212</v>
      </c>
      <c r="C55" s="11" t="s">
        <v>213</v>
      </c>
      <c r="D55" s="39" t="s">
        <v>22</v>
      </c>
      <c r="E55" s="8">
        <v>45494</v>
      </c>
      <c r="F55" s="8" t="s">
        <v>110</v>
      </c>
      <c r="G55" s="8">
        <v>45498.5</v>
      </c>
      <c r="H55" s="8" t="s">
        <v>75</v>
      </c>
      <c r="I55" s="8" t="s">
        <v>51</v>
      </c>
      <c r="J55" s="8" t="s">
        <v>44</v>
      </c>
      <c r="K55" s="55"/>
      <c r="L55" s="12">
        <v>438</v>
      </c>
      <c r="M55" s="13">
        <v>4.5</v>
      </c>
      <c r="N55" s="12">
        <f t="array" ref="N55">IFERROR(IF(M55=0,"",L55*M55),"")</f>
        <v>1971</v>
      </c>
      <c r="O55" s="12">
        <v>1971</v>
      </c>
      <c r="P55" s="7" t="s">
        <v>27</v>
      </c>
      <c r="Q55" s="10" t="str" cm="1">
        <f t="array" ref="Q55">IF(Tabela13[[#This Row],[Início]]="","",MONTH(Tabela13[[#This Row],[Início]])&amp;"/"&amp;YEAR(Tabela13[[#This Row],[Início]]))</f>
        <v>7/2024</v>
      </c>
      <c r="R55" s="7" t="s">
        <v>214</v>
      </c>
      <c r="S55" s="16"/>
    </row>
    <row r="56" spans="1:19" s="5" customFormat="1" ht="15.95" customHeight="1" x14ac:dyDescent="0.25">
      <c r="A56" s="24" t="s">
        <v>198</v>
      </c>
      <c r="B56" s="7" t="s">
        <v>215</v>
      </c>
      <c r="C56" s="11" t="s">
        <v>216</v>
      </c>
      <c r="D56" s="39" t="s">
        <v>22</v>
      </c>
      <c r="E56" s="8">
        <v>45494</v>
      </c>
      <c r="F56" s="8" t="s">
        <v>110</v>
      </c>
      <c r="G56" s="8">
        <v>45498.5</v>
      </c>
      <c r="H56" s="8" t="s">
        <v>75</v>
      </c>
      <c r="I56" s="8" t="s">
        <v>43</v>
      </c>
      <c r="J56" s="8" t="s">
        <v>44</v>
      </c>
      <c r="K56" s="55"/>
      <c r="L56" s="12">
        <v>438</v>
      </c>
      <c r="M56" s="13">
        <v>4.5</v>
      </c>
      <c r="N56" s="12" cm="1">
        <f t="array" ref="N56">IFERROR(IF(M56=0,"",L56*M56),"")</f>
        <v>1971</v>
      </c>
      <c r="O56" s="12">
        <v>1971</v>
      </c>
      <c r="P56" s="7" t="s">
        <v>27</v>
      </c>
      <c r="Q56" s="10" t="str" cm="1">
        <f t="array" ref="Q56">IF(Tabela13[[#This Row],[Início]]="","",MONTH(Tabela13[[#This Row],[Início]])&amp;"/"&amp;YEAR(Tabela13[[#This Row],[Início]]))</f>
        <v>7/2024</v>
      </c>
      <c r="R56" s="7" t="s">
        <v>214</v>
      </c>
      <c r="S56" s="16"/>
    </row>
    <row r="57" spans="1:19" s="5" customFormat="1" ht="15.95" customHeight="1" x14ac:dyDescent="0.25">
      <c r="A57" s="24" t="s">
        <v>217</v>
      </c>
      <c r="B57" s="7" t="s">
        <v>218</v>
      </c>
      <c r="C57" s="11" t="s">
        <v>219</v>
      </c>
      <c r="D57" s="39" t="s">
        <v>36</v>
      </c>
      <c r="E57" s="8">
        <v>45496</v>
      </c>
      <c r="F57" s="8" t="s">
        <v>220</v>
      </c>
      <c r="G57" s="25">
        <v>45497.5</v>
      </c>
      <c r="H57" s="25" t="s">
        <v>99</v>
      </c>
      <c r="I57" s="25" t="s">
        <v>25</v>
      </c>
      <c r="J57" s="25" t="s">
        <v>26</v>
      </c>
      <c r="K57" s="52">
        <v>2153.5500000000002</v>
      </c>
      <c r="L57" s="9">
        <v>345</v>
      </c>
      <c r="M57" s="13">
        <v>1.5</v>
      </c>
      <c r="N57" s="9">
        <f t="array" ref="N57">IFERROR(IF(M57=0,"",L57*M57),"")</f>
        <v>517.5</v>
      </c>
      <c r="O57" s="9">
        <f>Tabela13[[#This Row],[Total Diarias Pagas]]+Tabela13[[#This Row],[Valor total das passagens aéreas]]</f>
        <v>2671.05</v>
      </c>
      <c r="P57" s="7" t="s">
        <v>27</v>
      </c>
      <c r="Q57" s="10" t="str" cm="1">
        <f t="array" ref="Q57">IF(Tabela13[[#This Row],[Início]]="","",MONTH(Tabela13[[#This Row],[Início]])&amp;"/"&amp;YEAR(Tabela13[[#This Row],[Início]]))</f>
        <v>7/2024</v>
      </c>
      <c r="R57" s="7" t="s">
        <v>28</v>
      </c>
      <c r="S57" s="16"/>
    </row>
    <row r="58" spans="1:19" s="5" customFormat="1" ht="15.95" customHeight="1" x14ac:dyDescent="0.25">
      <c r="A58" s="24" t="s">
        <v>221</v>
      </c>
      <c r="B58" s="7" t="s">
        <v>222</v>
      </c>
      <c r="C58" s="11" t="s">
        <v>223</v>
      </c>
      <c r="D58" s="39" t="s">
        <v>102</v>
      </c>
      <c r="E58" s="8">
        <v>45502</v>
      </c>
      <c r="F58" s="8" t="s">
        <v>224</v>
      </c>
      <c r="G58" s="8">
        <v>45505.5</v>
      </c>
      <c r="H58" s="8" t="s">
        <v>103</v>
      </c>
      <c r="I58" s="8" t="s">
        <v>25</v>
      </c>
      <c r="J58" s="8" t="s">
        <v>26</v>
      </c>
      <c r="K58" s="56">
        <v>2132.09</v>
      </c>
      <c r="L58" s="12">
        <v>438</v>
      </c>
      <c r="M58" s="13">
        <v>3.5</v>
      </c>
      <c r="N58" s="12" cm="1">
        <f t="array" ref="N58">IFERROR(IF(M58=0,"",L58*M58),"")</f>
        <v>1533</v>
      </c>
      <c r="O58" s="12">
        <f>Tabela13[[#This Row],[Total Diarias Pagas]]+Tabela13[[#This Row],[Valor total das passagens aéreas]]</f>
        <v>3665.09</v>
      </c>
      <c r="P58" s="7" t="s">
        <v>27</v>
      </c>
      <c r="Q58" s="10" t="str" cm="1">
        <f t="array" ref="Q58">IF(Tabela13[[#This Row],[Início]]="","",MONTH(Tabela13[[#This Row],[Início]])&amp;"/"&amp;YEAR(Tabela13[[#This Row],[Início]]))</f>
        <v>7/2024</v>
      </c>
      <c r="R58" s="7" t="s">
        <v>104</v>
      </c>
      <c r="S58" s="16"/>
    </row>
    <row r="59" spans="1:19" s="5" customFormat="1" ht="15.95" customHeight="1" x14ac:dyDescent="0.25">
      <c r="A59" s="24" t="s">
        <v>225</v>
      </c>
      <c r="B59" s="7" t="s">
        <v>226</v>
      </c>
      <c r="C59" s="11" t="s">
        <v>227</v>
      </c>
      <c r="D59" s="39" t="s">
        <v>36</v>
      </c>
      <c r="E59" s="8">
        <v>45480</v>
      </c>
      <c r="F59" s="8" t="s">
        <v>228</v>
      </c>
      <c r="G59" s="25">
        <v>45485.5</v>
      </c>
      <c r="H59" s="25" t="s">
        <v>50</v>
      </c>
      <c r="I59" s="25" t="s">
        <v>39</v>
      </c>
      <c r="J59" s="25" t="s">
        <v>26</v>
      </c>
      <c r="K59" s="52">
        <v>2647.84</v>
      </c>
      <c r="L59" s="12">
        <v>311</v>
      </c>
      <c r="M59" s="13">
        <v>5.5</v>
      </c>
      <c r="N59" s="12">
        <f t="array" ref="N59">IFERROR(IF(M59=0,"",L59*M59),"")</f>
        <v>1710.5</v>
      </c>
      <c r="O59" s="12">
        <f>Tabela13[[#This Row],[Total Diarias Pagas]]+Tabela13[[#This Row],[Valor total das passagens aéreas]]</f>
        <v>4358.34</v>
      </c>
      <c r="P59" s="7" t="s">
        <v>84</v>
      </c>
      <c r="Q59" s="10" t="str" cm="1">
        <f t="array" ref="Q59">IF(Tabela13[[#This Row],[Início]]="","",MONTH(Tabela13[[#This Row],[Início]])&amp;"/"&amp;YEAR(Tabela13[[#This Row],[Início]]))</f>
        <v>7/2024</v>
      </c>
      <c r="R59" s="7" t="s">
        <v>85</v>
      </c>
      <c r="S59" s="16"/>
    </row>
    <row r="60" spans="1:19" s="5" customFormat="1" ht="15.95" customHeight="1" x14ac:dyDescent="0.25">
      <c r="A60" s="24" t="s">
        <v>225</v>
      </c>
      <c r="B60" s="7" t="s">
        <v>229</v>
      </c>
      <c r="C60" s="11" t="s">
        <v>230</v>
      </c>
      <c r="D60" s="39" t="s">
        <v>22</v>
      </c>
      <c r="E60" s="8">
        <v>45480</v>
      </c>
      <c r="F60" s="8" t="s">
        <v>228</v>
      </c>
      <c r="G60" s="8">
        <v>45485.5</v>
      </c>
      <c r="H60" s="8" t="s">
        <v>50</v>
      </c>
      <c r="I60" s="8" t="s">
        <v>39</v>
      </c>
      <c r="J60" s="8" t="s">
        <v>26</v>
      </c>
      <c r="K60" s="56">
        <v>2959.74</v>
      </c>
      <c r="L60" s="12">
        <v>311</v>
      </c>
      <c r="M60" s="13">
        <v>5.5</v>
      </c>
      <c r="N60" s="12">
        <f t="array" ref="N60">IFERROR(IF(M60=0,"",L60*M60),"")</f>
        <v>1710.5</v>
      </c>
      <c r="O60" s="12">
        <f>Tabela13[[#This Row],[Total Diarias Pagas]]+Tabela13[[#This Row],[Valor total das passagens aéreas]]</f>
        <v>4670.24</v>
      </c>
      <c r="P60" s="7" t="s">
        <v>84</v>
      </c>
      <c r="Q60" s="10" t="str" cm="1">
        <f t="array" ref="Q60">IF(Tabela13[[#This Row],[Início]]="","",MONTH(Tabela13[[#This Row],[Início]])&amp;"/"&amp;YEAR(Tabela13[[#This Row],[Início]]))</f>
        <v>7/2024</v>
      </c>
      <c r="R60" s="7" t="s">
        <v>85</v>
      </c>
      <c r="S60" s="16"/>
    </row>
    <row r="61" spans="1:19" s="5" customFormat="1" ht="15.95" customHeight="1" x14ac:dyDescent="0.25">
      <c r="A61" s="24" t="s">
        <v>225</v>
      </c>
      <c r="B61" s="7" t="s">
        <v>231</v>
      </c>
      <c r="C61" s="11" t="s">
        <v>232</v>
      </c>
      <c r="D61" s="39" t="s">
        <v>22</v>
      </c>
      <c r="E61" s="8">
        <v>45491</v>
      </c>
      <c r="F61" s="8" t="s">
        <v>228</v>
      </c>
      <c r="G61" s="25">
        <v>45492.5</v>
      </c>
      <c r="H61" s="25" t="s">
        <v>59</v>
      </c>
      <c r="I61" s="25" t="s">
        <v>25</v>
      </c>
      <c r="J61" s="25" t="s">
        <v>26</v>
      </c>
      <c r="K61" s="52">
        <v>2854.6</v>
      </c>
      <c r="L61" s="12">
        <v>345</v>
      </c>
      <c r="M61" s="13">
        <v>1.5</v>
      </c>
      <c r="N61" s="12">
        <f t="array" ref="N61">IFERROR(IF(M61=0,"",L61*M61),"")</f>
        <v>517.5</v>
      </c>
      <c r="O61" s="12">
        <f>Tabela13[[#This Row],[Total Diarias Pagas]]+Tabela13[[#This Row],[Valor total das passagens aéreas]]</f>
        <v>3372.1</v>
      </c>
      <c r="P61" s="7" t="s">
        <v>27</v>
      </c>
      <c r="Q61" s="10" t="str" cm="1">
        <f t="array" ref="Q61">IF(Tabela13[[#This Row],[Início]]="","",MONTH(Tabela13[[#This Row],[Início]])&amp;"/"&amp;YEAR(Tabela13[[#This Row],[Início]]))</f>
        <v>7/2024</v>
      </c>
      <c r="R61" s="7" t="s">
        <v>28</v>
      </c>
      <c r="S61" s="16"/>
    </row>
    <row r="62" spans="1:19" s="5" customFormat="1" ht="15.95" customHeight="1" x14ac:dyDescent="0.25">
      <c r="A62" s="24" t="s">
        <v>225</v>
      </c>
      <c r="B62" s="7" t="s">
        <v>226</v>
      </c>
      <c r="C62" s="11" t="s">
        <v>227</v>
      </c>
      <c r="D62" s="39" t="s">
        <v>36</v>
      </c>
      <c r="E62" s="8">
        <v>45502</v>
      </c>
      <c r="F62" s="8" t="s">
        <v>228</v>
      </c>
      <c r="G62" s="8">
        <v>45504.5</v>
      </c>
      <c r="H62" s="8" t="s">
        <v>103</v>
      </c>
      <c r="I62" s="8" t="s">
        <v>25</v>
      </c>
      <c r="J62" s="8" t="s">
        <v>26</v>
      </c>
      <c r="K62" s="56">
        <v>1904.14</v>
      </c>
      <c r="L62" s="12">
        <v>345</v>
      </c>
      <c r="M62" s="13">
        <v>2.5</v>
      </c>
      <c r="N62" s="12" cm="1">
        <f t="array" ref="N62">IFERROR(IF(M62=0,"",L62*M62),"")</f>
        <v>862.5</v>
      </c>
      <c r="O62" s="12">
        <f>Tabela13[[#This Row],[Total Diarias Pagas]]+Tabela13[[#This Row],[Valor total das passagens aéreas]]</f>
        <v>2766.6400000000003</v>
      </c>
      <c r="P62" s="7" t="s">
        <v>27</v>
      </c>
      <c r="Q62" s="10" t="str" cm="1">
        <f t="array" ref="Q62">IF(Tabela13[[#This Row],[Início]]="","",MONTH(Tabela13[[#This Row],[Início]])&amp;"/"&amp;YEAR(Tabela13[[#This Row],[Início]]))</f>
        <v>7/2024</v>
      </c>
      <c r="R62" s="7" t="s">
        <v>104</v>
      </c>
      <c r="S62" s="16"/>
    </row>
    <row r="63" spans="1:19" s="5" customFormat="1" ht="15.95" customHeight="1" x14ac:dyDescent="0.25">
      <c r="A63" s="24" t="s">
        <v>225</v>
      </c>
      <c r="B63" s="7" t="s">
        <v>226</v>
      </c>
      <c r="C63" s="11" t="s">
        <v>227</v>
      </c>
      <c r="D63" s="39" t="s">
        <v>36</v>
      </c>
      <c r="E63" s="34">
        <v>45504</v>
      </c>
      <c r="F63" s="34" t="s">
        <v>228</v>
      </c>
      <c r="G63" s="34">
        <v>45505</v>
      </c>
      <c r="H63" s="8" t="s">
        <v>103</v>
      </c>
      <c r="I63" s="8" t="s">
        <v>25</v>
      </c>
      <c r="J63" s="8" t="s">
        <v>26</v>
      </c>
      <c r="K63" s="57">
        <v>1354</v>
      </c>
      <c r="L63" s="12">
        <v>345</v>
      </c>
      <c r="M63" s="13">
        <v>1</v>
      </c>
      <c r="N63" s="12" cm="1">
        <f t="array" ref="N63">IFERROR(IF(M63=0,"",L63*M63),"")</f>
        <v>345</v>
      </c>
      <c r="O63" s="12">
        <f>Tabela13[[#This Row],[Total Diarias Pagas]]+Tabela13[[#This Row],[Valor total das passagens aéreas]]</f>
        <v>1699</v>
      </c>
      <c r="P63" s="7" t="s">
        <v>27</v>
      </c>
      <c r="Q63" s="10" t="str" cm="1">
        <f t="array" ref="Q63">IF(Tabela13[[#This Row],[Início]]="","",MONTH(Tabela13[[#This Row],[Início]])&amp;"/"&amp;YEAR(Tabela13[[#This Row],[Início]]))</f>
        <v>7/2024</v>
      </c>
      <c r="R63" s="7" t="s">
        <v>104</v>
      </c>
      <c r="S63" s="16"/>
    </row>
    <row r="64" spans="1:19" s="5" customFormat="1" ht="15.95" customHeight="1" x14ac:dyDescent="0.25">
      <c r="A64" s="24" t="s">
        <v>233</v>
      </c>
      <c r="B64" s="7" t="s">
        <v>234</v>
      </c>
      <c r="C64" s="11" t="s">
        <v>235</v>
      </c>
      <c r="D64" s="39" t="s">
        <v>22</v>
      </c>
      <c r="E64" s="8">
        <v>45480</v>
      </c>
      <c r="F64" s="8" t="s">
        <v>69</v>
      </c>
      <c r="G64" s="8">
        <v>45485.5</v>
      </c>
      <c r="H64" s="8" t="s">
        <v>50</v>
      </c>
      <c r="I64" s="8" t="s">
        <v>39</v>
      </c>
      <c r="J64" s="8" t="s">
        <v>26</v>
      </c>
      <c r="K64" s="56">
        <v>3555.66</v>
      </c>
      <c r="L64" s="12">
        <v>311</v>
      </c>
      <c r="M64" s="13">
        <v>5.5</v>
      </c>
      <c r="N64" s="12">
        <f t="array" ref="N64">IFERROR(IF(M64=0,"",L64*M64),"")</f>
        <v>1710.5</v>
      </c>
      <c r="O64" s="12">
        <f>Tabela13[[#This Row],[Total Diarias Pagas]]+Tabela13[[#This Row],[Valor total das passagens aéreas]]</f>
        <v>5266.16</v>
      </c>
      <c r="P64" s="7" t="s">
        <v>84</v>
      </c>
      <c r="Q64" s="10" t="str" cm="1">
        <f t="array" ref="Q64">IF(Tabela13[[#This Row],[Início]]="","",MONTH(Tabela13[[#This Row],[Início]])&amp;"/"&amp;YEAR(Tabela13[[#This Row],[Início]]))</f>
        <v>7/2024</v>
      </c>
      <c r="R64" s="7" t="s">
        <v>85</v>
      </c>
      <c r="S64" s="16"/>
    </row>
    <row r="65" spans="1:19" s="5" customFormat="1" ht="15.95" customHeight="1" x14ac:dyDescent="0.25">
      <c r="A65" s="24" t="s">
        <v>233</v>
      </c>
      <c r="B65" s="7" t="s">
        <v>236</v>
      </c>
      <c r="C65" s="11" t="s">
        <v>237</v>
      </c>
      <c r="D65" s="39" t="s">
        <v>116</v>
      </c>
      <c r="E65" s="8">
        <v>45483</v>
      </c>
      <c r="F65" s="8" t="s">
        <v>69</v>
      </c>
      <c r="G65" s="8">
        <v>45483.5</v>
      </c>
      <c r="H65" s="8" t="s">
        <v>99</v>
      </c>
      <c r="I65" s="8" t="s">
        <v>25</v>
      </c>
      <c r="J65" s="8" t="s">
        <v>26</v>
      </c>
      <c r="K65" s="56">
        <v>2281.52</v>
      </c>
      <c r="L65" s="12">
        <v>311</v>
      </c>
      <c r="M65" s="13">
        <v>0.5</v>
      </c>
      <c r="N65" s="12" cm="1">
        <f t="array" ref="N65">IFERROR(IF(M65=0,"",L65*M65),"")</f>
        <v>155.5</v>
      </c>
      <c r="O65" s="12">
        <f>Tabela13[[#This Row],[Total Diarias Pagas]]+Tabela13[[#This Row],[Valor total das passagens aéreas]]</f>
        <v>2437.02</v>
      </c>
      <c r="P65" s="7" t="s">
        <v>27</v>
      </c>
      <c r="Q65" s="10" t="str" cm="1">
        <f t="array" ref="Q65">IF(Tabela13[[#This Row],[Início]]="","",MONTH(Tabela13[[#This Row],[Início]])&amp;"/"&amp;YEAR(Tabela13[[#This Row],[Início]]))</f>
        <v>7/2024</v>
      </c>
      <c r="R65" s="7" t="s">
        <v>238</v>
      </c>
      <c r="S65" s="16"/>
    </row>
    <row r="66" spans="1:19" s="5" customFormat="1" ht="15.95" customHeight="1" x14ac:dyDescent="0.25">
      <c r="A66" s="24" t="s">
        <v>233</v>
      </c>
      <c r="B66" s="7" t="s">
        <v>236</v>
      </c>
      <c r="C66" s="11" t="s">
        <v>237</v>
      </c>
      <c r="D66" s="39" t="s">
        <v>116</v>
      </c>
      <c r="E66" s="8">
        <v>45474</v>
      </c>
      <c r="F66" s="8" t="s">
        <v>69</v>
      </c>
      <c r="G66" s="25">
        <v>45478.5</v>
      </c>
      <c r="H66" s="25" t="s">
        <v>239</v>
      </c>
      <c r="I66" s="25" t="s">
        <v>39</v>
      </c>
      <c r="J66" s="25" t="s">
        <v>26</v>
      </c>
      <c r="K66" s="52">
        <v>5070.0200000000004</v>
      </c>
      <c r="L66" s="12">
        <v>311</v>
      </c>
      <c r="M66" s="13">
        <v>4.5</v>
      </c>
      <c r="N66" s="12">
        <f t="array" ref="N66">IFERROR(IF(M66=0,"",L66*M66),"")</f>
        <v>1399.5</v>
      </c>
      <c r="O66" s="12">
        <f>Tabela13[[#This Row],[Total Diarias Pagas]]+Tabela13[[#This Row],[Valor total das passagens aéreas]]</f>
        <v>6469.52</v>
      </c>
      <c r="P66" s="7" t="s">
        <v>27</v>
      </c>
      <c r="Q66" s="10" t="str" cm="1">
        <f t="array" ref="Q66">IF(Tabela13[[#This Row],[Início]]="","",MONTH(Tabela13[[#This Row],[Início]])&amp;"/"&amp;YEAR(Tabela13[[#This Row],[Início]]))</f>
        <v>7/2024</v>
      </c>
      <c r="R66" s="7" t="s">
        <v>240</v>
      </c>
      <c r="S66" s="16"/>
    </row>
    <row r="67" spans="1:19" s="5" customFormat="1" ht="15.95" customHeight="1" x14ac:dyDescent="0.25">
      <c r="A67" s="24" t="s">
        <v>241</v>
      </c>
      <c r="B67" s="7" t="s">
        <v>242</v>
      </c>
      <c r="C67" s="11" t="s">
        <v>243</v>
      </c>
      <c r="D67" s="39" t="s">
        <v>22</v>
      </c>
      <c r="E67" s="8">
        <v>45474</v>
      </c>
      <c r="F67" s="8" t="s">
        <v>75</v>
      </c>
      <c r="G67" s="25">
        <v>45478.5</v>
      </c>
      <c r="H67" s="25" t="s">
        <v>172</v>
      </c>
      <c r="I67" s="25" t="s">
        <v>51</v>
      </c>
      <c r="J67" s="25" t="s">
        <v>44</v>
      </c>
      <c r="K67" s="53"/>
      <c r="L67" s="12">
        <v>438</v>
      </c>
      <c r="M67" s="13">
        <v>4.5</v>
      </c>
      <c r="N67" s="12">
        <f t="array" ref="N67">IFERROR(IF(M67=0,"",L67*M67),"")</f>
        <v>1971</v>
      </c>
      <c r="O67" s="12">
        <v>1971</v>
      </c>
      <c r="P67" s="7" t="s">
        <v>84</v>
      </c>
      <c r="Q67" s="10" t="str" cm="1">
        <f t="array" ref="Q67">IF(Tabela13[[#This Row],[Início]]="","",MONTH(Tabela13[[#This Row],[Início]])&amp;"/"&amp;YEAR(Tabela13[[#This Row],[Início]]))</f>
        <v>7/2024</v>
      </c>
      <c r="R67" s="7" t="s">
        <v>244</v>
      </c>
      <c r="S67" s="16"/>
    </row>
    <row r="68" spans="1:19" s="5" customFormat="1" ht="15.95" customHeight="1" x14ac:dyDescent="0.25">
      <c r="A68" s="24" t="s">
        <v>241</v>
      </c>
      <c r="B68" s="7" t="s">
        <v>245</v>
      </c>
      <c r="C68" s="11" t="s">
        <v>246</v>
      </c>
      <c r="D68" s="39" t="s">
        <v>22</v>
      </c>
      <c r="E68" s="8">
        <v>45474</v>
      </c>
      <c r="F68" s="8" t="s">
        <v>75</v>
      </c>
      <c r="G68" s="25">
        <v>45478.5</v>
      </c>
      <c r="H68" s="25" t="s">
        <v>172</v>
      </c>
      <c r="I68" s="25" t="s">
        <v>51</v>
      </c>
      <c r="J68" s="25" t="s">
        <v>44</v>
      </c>
      <c r="K68" s="53"/>
      <c r="L68" s="12">
        <v>345</v>
      </c>
      <c r="M68" s="13">
        <v>4.5</v>
      </c>
      <c r="N68" s="12">
        <f t="array" ref="N68">IFERROR(IF(M68=0,"",L68*M68),"")</f>
        <v>1552.5</v>
      </c>
      <c r="O68" s="12">
        <v>1552.5</v>
      </c>
      <c r="P68" s="7" t="s">
        <v>84</v>
      </c>
      <c r="Q68" s="10" t="str" cm="1">
        <f t="array" ref="Q68">IF(Tabela13[[#This Row],[Início]]="","",MONTH(Tabela13[[#This Row],[Início]])&amp;"/"&amp;YEAR(Tabela13[[#This Row],[Início]]))</f>
        <v>7/2024</v>
      </c>
      <c r="R68" s="7" t="s">
        <v>244</v>
      </c>
      <c r="S68" s="16"/>
    </row>
    <row r="69" spans="1:19" s="5" customFormat="1" ht="15.95" customHeight="1" x14ac:dyDescent="0.25">
      <c r="A69" s="24" t="s">
        <v>241</v>
      </c>
      <c r="B69" s="7" t="s">
        <v>247</v>
      </c>
      <c r="C69" s="11" t="s">
        <v>248</v>
      </c>
      <c r="D69" s="39" t="s">
        <v>22</v>
      </c>
      <c r="E69" s="8">
        <v>45474</v>
      </c>
      <c r="F69" s="8" t="s">
        <v>75</v>
      </c>
      <c r="G69" s="8">
        <v>45478.5</v>
      </c>
      <c r="H69" s="8" t="s">
        <v>172</v>
      </c>
      <c r="I69" s="8" t="s">
        <v>43</v>
      </c>
      <c r="J69" s="8" t="s">
        <v>44</v>
      </c>
      <c r="K69" s="55"/>
      <c r="L69" s="12">
        <v>345</v>
      </c>
      <c r="M69" s="13">
        <v>4.5</v>
      </c>
      <c r="N69" s="12">
        <f t="array" ref="N69">IFERROR(IF(M69=0,"",L69*M69),"")</f>
        <v>1552.5</v>
      </c>
      <c r="O69" s="12">
        <v>1552.5</v>
      </c>
      <c r="P69" s="7" t="s">
        <v>84</v>
      </c>
      <c r="Q69" s="10" t="str" cm="1">
        <f t="array" ref="Q69">IF(Tabela13[[#This Row],[Início]]="","",MONTH(Tabela13[[#This Row],[Início]])&amp;"/"&amp;YEAR(Tabela13[[#This Row],[Início]]))</f>
        <v>7/2024</v>
      </c>
      <c r="R69" s="7" t="s">
        <v>244</v>
      </c>
      <c r="S69" s="16"/>
    </row>
    <row r="70" spans="1:19" s="5" customFormat="1" ht="15.95" customHeight="1" x14ac:dyDescent="0.25">
      <c r="A70" s="24" t="s">
        <v>241</v>
      </c>
      <c r="B70" s="7" t="s">
        <v>249</v>
      </c>
      <c r="C70" s="11" t="s">
        <v>250</v>
      </c>
      <c r="D70" s="39" t="s">
        <v>102</v>
      </c>
      <c r="E70" s="8">
        <v>45480</v>
      </c>
      <c r="F70" s="8" t="s">
        <v>75</v>
      </c>
      <c r="G70" s="8">
        <v>45485.5</v>
      </c>
      <c r="H70" s="8" t="s">
        <v>50</v>
      </c>
      <c r="I70" s="8" t="s">
        <v>39</v>
      </c>
      <c r="J70" s="8" t="s">
        <v>26</v>
      </c>
      <c r="K70" s="56">
        <v>1564.76</v>
      </c>
      <c r="L70" s="12">
        <v>394</v>
      </c>
      <c r="M70" s="13">
        <v>5.5</v>
      </c>
      <c r="N70" s="12">
        <f t="array" ref="N70">IFERROR(IF(M70=0,"",L70*M70),"")</f>
        <v>2167</v>
      </c>
      <c r="O70" s="12">
        <f>Tabela13[[#This Row],[Total Diarias Pagas]]+Tabela13[[#This Row],[Valor total das passagens aéreas]]</f>
        <v>3731.76</v>
      </c>
      <c r="P70" s="7" t="s">
        <v>84</v>
      </c>
      <c r="Q70" s="10" t="str" cm="1">
        <f t="array" ref="Q70">IF(Tabela13[[#This Row],[Início]]="","",MONTH(Tabela13[[#This Row],[Início]])&amp;"/"&amp;YEAR(Tabela13[[#This Row],[Início]]))</f>
        <v>7/2024</v>
      </c>
      <c r="R70" s="7" t="s">
        <v>85</v>
      </c>
      <c r="S70" s="16"/>
    </row>
    <row r="71" spans="1:19" s="5" customFormat="1" ht="15.95" customHeight="1" x14ac:dyDescent="0.25">
      <c r="A71" s="24" t="s">
        <v>241</v>
      </c>
      <c r="B71" s="7" t="s">
        <v>251</v>
      </c>
      <c r="C71" s="11" t="s">
        <v>252</v>
      </c>
      <c r="D71" s="39" t="s">
        <v>67</v>
      </c>
      <c r="E71" s="8">
        <v>45494</v>
      </c>
      <c r="F71" s="8" t="s">
        <v>75</v>
      </c>
      <c r="G71" s="25">
        <v>45555.5</v>
      </c>
      <c r="H71" s="25" t="s">
        <v>172</v>
      </c>
      <c r="I71" s="25" t="s">
        <v>39</v>
      </c>
      <c r="J71" s="25" t="s">
        <v>26</v>
      </c>
      <c r="K71" s="52">
        <v>2954.72</v>
      </c>
      <c r="L71" s="12">
        <v>345</v>
      </c>
      <c r="M71" s="13">
        <v>61.5</v>
      </c>
      <c r="N71" s="12">
        <f t="array" ref="N71">IFERROR(IF(M71=0,"",L71*M71),"")</f>
        <v>21217.5</v>
      </c>
      <c r="O71" s="12">
        <f>Tabela13[[#This Row],[Total Diarias Pagas]]+Tabela13[[#This Row],[Valor total das passagens aéreas]]</f>
        <v>24172.22</v>
      </c>
      <c r="P71" s="7" t="s">
        <v>84</v>
      </c>
      <c r="Q71" s="10" t="str" cm="1">
        <f t="array" ref="Q71">IF(Tabela13[[#This Row],[Início]]="","",MONTH(Tabela13[[#This Row],[Início]])&amp;"/"&amp;YEAR(Tabela13[[#This Row],[Início]]))</f>
        <v>7/2024</v>
      </c>
      <c r="R71" s="7" t="s">
        <v>253</v>
      </c>
      <c r="S71" s="16"/>
    </row>
    <row r="72" spans="1:19" s="5" customFormat="1" ht="15.95" customHeight="1" x14ac:dyDescent="0.25">
      <c r="A72" s="24" t="s">
        <v>254</v>
      </c>
      <c r="B72" s="7" t="s">
        <v>255</v>
      </c>
      <c r="C72" s="11" t="s">
        <v>256</v>
      </c>
      <c r="D72" s="39" t="s">
        <v>22</v>
      </c>
      <c r="E72" s="8">
        <v>45480</v>
      </c>
      <c r="F72" s="8" t="s">
        <v>257</v>
      </c>
      <c r="G72" s="25">
        <v>45485.5</v>
      </c>
      <c r="H72" s="25" t="s">
        <v>50</v>
      </c>
      <c r="I72" s="25" t="s">
        <v>39</v>
      </c>
      <c r="J72" s="25" t="s">
        <v>26</v>
      </c>
      <c r="K72" s="52">
        <v>1961.86</v>
      </c>
      <c r="L72" s="12">
        <v>311</v>
      </c>
      <c r="M72" s="13">
        <v>5.5</v>
      </c>
      <c r="N72" s="12">
        <f t="array" ref="N72">IFERROR(IF(M72=0,"",L72*M72),"")</f>
        <v>1710.5</v>
      </c>
      <c r="O72" s="12">
        <f>Tabela13[[#This Row],[Total Diarias Pagas]]+Tabela13[[#This Row],[Valor total das passagens aéreas]]</f>
        <v>3672.3599999999997</v>
      </c>
      <c r="P72" s="7" t="s">
        <v>84</v>
      </c>
      <c r="Q72" s="10" t="str" cm="1">
        <f t="array" ref="Q72">IF(Tabela13[[#This Row],[Início]]="","",MONTH(Tabela13[[#This Row],[Início]])&amp;"/"&amp;YEAR(Tabela13[[#This Row],[Início]]))</f>
        <v>7/2024</v>
      </c>
      <c r="R72" s="7" t="s">
        <v>85</v>
      </c>
      <c r="S72" s="16"/>
    </row>
    <row r="73" spans="1:19" s="5" customFormat="1" ht="15.95" customHeight="1" x14ac:dyDescent="0.25">
      <c r="A73" s="24" t="s">
        <v>254</v>
      </c>
      <c r="B73" s="7" t="s">
        <v>258</v>
      </c>
      <c r="C73" s="11" t="s">
        <v>259</v>
      </c>
      <c r="D73" s="39" t="s">
        <v>22</v>
      </c>
      <c r="E73" s="8">
        <v>45496</v>
      </c>
      <c r="F73" s="8" t="s">
        <v>257</v>
      </c>
      <c r="G73" s="25">
        <v>45497.5</v>
      </c>
      <c r="H73" s="25" t="s">
        <v>59</v>
      </c>
      <c r="I73" s="25" t="s">
        <v>51</v>
      </c>
      <c r="J73" s="25" t="s">
        <v>44</v>
      </c>
      <c r="K73" s="53"/>
      <c r="L73" s="12">
        <v>345</v>
      </c>
      <c r="M73" s="13">
        <v>1.5</v>
      </c>
      <c r="N73" s="12">
        <f t="array" ref="N73">IFERROR(IF(M73=0,"",L73*M73),"")</f>
        <v>517.5</v>
      </c>
      <c r="O73" s="12">
        <v>517.5</v>
      </c>
      <c r="P73" s="7" t="s">
        <v>27</v>
      </c>
      <c r="Q73" s="10" t="str" cm="1">
        <f t="array" ref="Q73">IF(Tabela13[[#This Row],[Início]]="","",MONTH(Tabela13[[#This Row],[Início]])&amp;"/"&amp;YEAR(Tabela13[[#This Row],[Início]]))</f>
        <v>7/2024</v>
      </c>
      <c r="R73" s="7" t="s">
        <v>28</v>
      </c>
      <c r="S73" s="16"/>
    </row>
    <row r="74" spans="1:19" s="5" customFormat="1" ht="15.95" customHeight="1" x14ac:dyDescent="0.25">
      <c r="A74" s="24" t="s">
        <v>254</v>
      </c>
      <c r="B74" s="7" t="s">
        <v>260</v>
      </c>
      <c r="C74" s="11" t="s">
        <v>261</v>
      </c>
      <c r="D74" s="39" t="s">
        <v>116</v>
      </c>
      <c r="E74" s="8">
        <v>45495</v>
      </c>
      <c r="F74" s="8" t="s">
        <v>257</v>
      </c>
      <c r="G74" s="8">
        <v>45498.5</v>
      </c>
      <c r="H74" s="8" t="s">
        <v>83</v>
      </c>
      <c r="I74" s="8" t="s">
        <v>168</v>
      </c>
      <c r="J74" s="8" t="s">
        <v>44</v>
      </c>
      <c r="K74" s="55"/>
      <c r="L74" s="12">
        <v>311</v>
      </c>
      <c r="M74" s="13">
        <v>3.5</v>
      </c>
      <c r="N74" s="12" cm="1">
        <f t="array" ref="N74">IFERROR(IF(M74=0,"",L74*M74),"")</f>
        <v>1088.5</v>
      </c>
      <c r="O74" s="12">
        <v>1088.5</v>
      </c>
      <c r="P74" s="7" t="s">
        <v>27</v>
      </c>
      <c r="Q74" s="10" t="str" cm="1">
        <f t="array" ref="Q74">IF(Tabela13[[#This Row],[Início]]="","",MONTH(Tabela13[[#This Row],[Início]])&amp;"/"&amp;YEAR(Tabela13[[#This Row],[Início]]))</f>
        <v>7/2024</v>
      </c>
      <c r="R74" s="7" t="s">
        <v>262</v>
      </c>
      <c r="S74" s="16"/>
    </row>
    <row r="75" spans="1:19" s="5" customFormat="1" ht="15.95" customHeight="1" x14ac:dyDescent="0.25">
      <c r="A75" s="24" t="s">
        <v>254</v>
      </c>
      <c r="B75" s="7" t="s">
        <v>260</v>
      </c>
      <c r="C75" s="11" t="s">
        <v>261</v>
      </c>
      <c r="D75" s="39" t="s">
        <v>116</v>
      </c>
      <c r="E75" s="8">
        <v>45502</v>
      </c>
      <c r="F75" s="8" t="s">
        <v>257</v>
      </c>
      <c r="G75" s="25">
        <v>45505.5</v>
      </c>
      <c r="H75" s="25" t="s">
        <v>263</v>
      </c>
      <c r="I75" s="25" t="s">
        <v>25</v>
      </c>
      <c r="J75" s="25" t="s">
        <v>26</v>
      </c>
      <c r="K75" s="52">
        <v>4942.17</v>
      </c>
      <c r="L75" s="12">
        <v>311</v>
      </c>
      <c r="M75" s="13">
        <v>3.5</v>
      </c>
      <c r="N75" s="12">
        <f t="array" ref="N75">IFERROR(IF(M75=0,"",L75*M75),"")</f>
        <v>1088.5</v>
      </c>
      <c r="O75" s="12">
        <f>Tabela13[[#This Row],[Total Diarias Pagas]]+Tabela13[[#This Row],[Valor total das passagens aéreas]]</f>
        <v>6030.67</v>
      </c>
      <c r="P75" s="7" t="s">
        <v>27</v>
      </c>
      <c r="Q75" s="10" t="str" cm="1">
        <f t="array" ref="Q75">IF(Tabela13[[#This Row],[Início]]="","",MONTH(Tabela13[[#This Row],[Início]])&amp;"/"&amp;YEAR(Tabela13[[#This Row],[Início]]))</f>
        <v>7/2024</v>
      </c>
      <c r="R75" s="7" t="s">
        <v>264</v>
      </c>
      <c r="S75" s="16"/>
    </row>
    <row r="76" spans="1:19" s="5" customFormat="1" ht="15.95" customHeight="1" x14ac:dyDescent="0.25">
      <c r="A76" s="24" t="s">
        <v>254</v>
      </c>
      <c r="B76" s="7" t="s">
        <v>265</v>
      </c>
      <c r="C76" s="11" t="s">
        <v>266</v>
      </c>
      <c r="D76" s="39" t="s">
        <v>116</v>
      </c>
      <c r="E76" s="8">
        <v>45503</v>
      </c>
      <c r="F76" s="8" t="s">
        <v>257</v>
      </c>
      <c r="G76" s="25">
        <v>45504.5</v>
      </c>
      <c r="H76" s="25" t="s">
        <v>99</v>
      </c>
      <c r="I76" s="25" t="s">
        <v>168</v>
      </c>
      <c r="J76" s="25" t="s">
        <v>44</v>
      </c>
      <c r="K76" s="53"/>
      <c r="L76" s="9">
        <v>394</v>
      </c>
      <c r="M76" s="13">
        <v>1.5</v>
      </c>
      <c r="N76" s="9">
        <f t="array" ref="N76">IFERROR(IF(M76=0,"",L76*M76),"")</f>
        <v>591</v>
      </c>
      <c r="O76" s="9">
        <v>591</v>
      </c>
      <c r="P76" s="7" t="s">
        <v>27</v>
      </c>
      <c r="Q76" s="10" t="str" cm="1">
        <f t="array" ref="Q76">IF(Tabela13[[#This Row],[Início]]="","",MONTH(Tabela13[[#This Row],[Início]])&amp;"/"&amp;YEAR(Tabela13[[#This Row],[Início]]))</f>
        <v>7/2024</v>
      </c>
      <c r="R76" s="7" t="s">
        <v>267</v>
      </c>
      <c r="S76" s="16"/>
    </row>
    <row r="77" spans="1:19" s="5" customFormat="1" ht="15.95" customHeight="1" x14ac:dyDescent="0.25">
      <c r="A77" s="24" t="s">
        <v>268</v>
      </c>
      <c r="B77" s="7" t="s">
        <v>269</v>
      </c>
      <c r="C77" s="11" t="s">
        <v>270</v>
      </c>
      <c r="D77" s="39" t="s">
        <v>22</v>
      </c>
      <c r="E77" s="8">
        <v>45480</v>
      </c>
      <c r="F77" s="8" t="s">
        <v>271</v>
      </c>
      <c r="G77" s="25">
        <v>45485.5</v>
      </c>
      <c r="H77" s="25" t="s">
        <v>50</v>
      </c>
      <c r="I77" s="25" t="s">
        <v>39</v>
      </c>
      <c r="J77" s="25" t="s">
        <v>26</v>
      </c>
      <c r="K77" s="52">
        <v>3855.5</v>
      </c>
      <c r="L77" s="12">
        <v>311</v>
      </c>
      <c r="M77" s="13">
        <v>5.5</v>
      </c>
      <c r="N77" s="12">
        <f t="array" ref="N77">IFERROR(IF(M77=0,"",L77*M77),"")</f>
        <v>1710.5</v>
      </c>
      <c r="O77" s="12">
        <f>Tabela13[[#This Row],[Total Diarias Pagas]]+Tabela13[[#This Row],[Valor total das passagens aéreas]]</f>
        <v>5566</v>
      </c>
      <c r="P77" s="7" t="s">
        <v>84</v>
      </c>
      <c r="Q77" s="10" t="str" cm="1">
        <f t="array" ref="Q77">IF(Tabela13[[#This Row],[Início]]="","",MONTH(Tabela13[[#This Row],[Início]])&amp;"/"&amp;YEAR(Tabela13[[#This Row],[Início]]))</f>
        <v>7/2024</v>
      </c>
      <c r="R77" s="7" t="s">
        <v>85</v>
      </c>
      <c r="S77" s="16"/>
    </row>
    <row r="78" spans="1:19" s="5" customFormat="1" ht="15.95" customHeight="1" x14ac:dyDescent="0.25">
      <c r="A78" s="24" t="s">
        <v>268</v>
      </c>
      <c r="B78" s="7" t="s">
        <v>272</v>
      </c>
      <c r="C78" s="11" t="s">
        <v>273</v>
      </c>
      <c r="D78" s="39" t="s">
        <v>22</v>
      </c>
      <c r="E78" s="34">
        <v>45479</v>
      </c>
      <c r="F78" s="8" t="s">
        <v>271</v>
      </c>
      <c r="G78" s="25"/>
      <c r="H78" s="25" t="s">
        <v>110</v>
      </c>
      <c r="I78" s="25" t="s">
        <v>39</v>
      </c>
      <c r="J78" s="25" t="s">
        <v>26</v>
      </c>
      <c r="K78" s="52">
        <v>1390.91</v>
      </c>
      <c r="L78" s="12"/>
      <c r="M78" s="13" t="s">
        <v>52</v>
      </c>
      <c r="N78" s="40"/>
      <c r="O78" s="50">
        <v>1390.91</v>
      </c>
      <c r="P78" s="7" t="s">
        <v>27</v>
      </c>
      <c r="Q78" s="10" t="str" cm="1">
        <f t="array" ref="Q78">IF(Tabela13[[#This Row],[Início]]="","",MONTH(Tabela13[[#This Row],[Início]])&amp;"/"&amp;YEAR(Tabela13[[#This Row],[Início]]))</f>
        <v>7/2024</v>
      </c>
      <c r="R78" s="7" t="s">
        <v>274</v>
      </c>
      <c r="S78" s="16"/>
    </row>
    <row r="79" spans="1:19" s="5" customFormat="1" ht="15.95" customHeight="1" x14ac:dyDescent="0.25">
      <c r="A79" s="24" t="s">
        <v>268</v>
      </c>
      <c r="B79" s="7" t="s">
        <v>275</v>
      </c>
      <c r="C79" s="11" t="s">
        <v>276</v>
      </c>
      <c r="D79" s="39" t="s">
        <v>22</v>
      </c>
      <c r="E79" s="8">
        <v>45495</v>
      </c>
      <c r="F79" s="8" t="s">
        <v>271</v>
      </c>
      <c r="G79" s="25">
        <v>45497.5</v>
      </c>
      <c r="H79" s="25" t="s">
        <v>277</v>
      </c>
      <c r="I79" s="25" t="s">
        <v>25</v>
      </c>
      <c r="J79" s="25" t="s">
        <v>26</v>
      </c>
      <c r="K79" s="52">
        <v>1865.95</v>
      </c>
      <c r="L79" s="12">
        <v>438</v>
      </c>
      <c r="M79" s="13">
        <v>2.5</v>
      </c>
      <c r="N79" s="12">
        <f t="array" ref="N79">IFERROR(IF(M79=0,"",L79*M79),"")</f>
        <v>1095</v>
      </c>
      <c r="O79" s="12">
        <f>Tabela13[[#This Row],[Total Diarias Pagas]]+Tabela13[[#This Row],[Valor total das passagens aéreas]]</f>
        <v>2960.95</v>
      </c>
      <c r="P79" s="7" t="s">
        <v>27</v>
      </c>
      <c r="Q79" s="10" t="str" cm="1">
        <f t="array" ref="Q79">IF(Tabela13[[#This Row],[Início]]="","",MONTH(Tabela13[[#This Row],[Início]])&amp;"/"&amp;YEAR(Tabela13[[#This Row],[Início]]))</f>
        <v>7/2024</v>
      </c>
      <c r="R79" s="7" t="s">
        <v>28</v>
      </c>
      <c r="S79" s="16"/>
    </row>
    <row r="80" spans="1:19" s="5" customFormat="1" ht="15.95" customHeight="1" x14ac:dyDescent="0.25">
      <c r="A80" s="24" t="s">
        <v>278</v>
      </c>
      <c r="B80" s="7" t="s">
        <v>279</v>
      </c>
      <c r="C80" s="11" t="s">
        <v>280</v>
      </c>
      <c r="D80" s="39" t="s">
        <v>22</v>
      </c>
      <c r="E80" s="8">
        <v>45481</v>
      </c>
      <c r="F80" s="8" t="s">
        <v>281</v>
      </c>
      <c r="G80" s="25">
        <v>45482.5</v>
      </c>
      <c r="H80" s="25" t="s">
        <v>24</v>
      </c>
      <c r="I80" s="25" t="s">
        <v>25</v>
      </c>
      <c r="J80" s="25" t="s">
        <v>26</v>
      </c>
      <c r="K80" s="52">
        <v>2879.58</v>
      </c>
      <c r="L80" s="12">
        <v>345</v>
      </c>
      <c r="M80" s="13">
        <v>1.5</v>
      </c>
      <c r="N80" s="12">
        <f t="array" ref="N80">IFERROR(IF(M80=0,"",L80*M80),"")</f>
        <v>517.5</v>
      </c>
      <c r="O80" s="12">
        <f>Tabela13[[#This Row],[Total Diarias Pagas]]+Tabela13[[#This Row],[Valor total das passagens aéreas]]</f>
        <v>3397.08</v>
      </c>
      <c r="P80" s="7" t="s">
        <v>27</v>
      </c>
      <c r="Q80" s="10" t="str" cm="1">
        <f t="array" ref="Q80">IF(Tabela13[[#This Row],[Início]]="","",MONTH(Tabela13[[#This Row],[Início]])&amp;"/"&amp;YEAR(Tabela13[[#This Row],[Início]]))</f>
        <v>7/2024</v>
      </c>
      <c r="R80" s="7" t="s">
        <v>28</v>
      </c>
      <c r="S80" s="16"/>
    </row>
    <row r="81" spans="1:19" s="5" customFormat="1" ht="15.95" customHeight="1" x14ac:dyDescent="0.25">
      <c r="A81" s="24" t="s">
        <v>278</v>
      </c>
      <c r="B81" s="7" t="s">
        <v>282</v>
      </c>
      <c r="C81" s="11" t="s">
        <v>283</v>
      </c>
      <c r="D81" s="39" t="s">
        <v>22</v>
      </c>
      <c r="E81" s="8">
        <v>45496</v>
      </c>
      <c r="F81" s="8" t="s">
        <v>281</v>
      </c>
      <c r="G81" s="34">
        <v>45501</v>
      </c>
      <c r="H81" s="25" t="s">
        <v>110</v>
      </c>
      <c r="I81" s="25" t="s">
        <v>39</v>
      </c>
      <c r="J81" s="25" t="s">
        <v>26</v>
      </c>
      <c r="K81" s="51">
        <v>3596.75</v>
      </c>
      <c r="L81" s="12">
        <v>0</v>
      </c>
      <c r="M81" s="13">
        <v>0</v>
      </c>
      <c r="N81" s="12" t="str">
        <f t="array" ref="N81">IFERROR(IF(M81=0,"",L81*M81),"")</f>
        <v/>
      </c>
      <c r="O81" s="48">
        <v>3596.75</v>
      </c>
      <c r="P81" s="7" t="s">
        <v>27</v>
      </c>
      <c r="Q81" s="10" t="str" cm="1">
        <f t="array" ref="Q81">IF(Tabela13[[#This Row],[Início]]="","",MONTH(Tabela13[[#This Row],[Início]])&amp;"/"&amp;YEAR(Tabela13[[#This Row],[Início]]))</f>
        <v>7/2024</v>
      </c>
      <c r="R81" s="7" t="s">
        <v>111</v>
      </c>
      <c r="S81" s="16"/>
    </row>
    <row r="82" spans="1:19" s="5" customFormat="1" ht="15.95" customHeight="1" x14ac:dyDescent="0.25">
      <c r="A82" s="24" t="s">
        <v>284</v>
      </c>
      <c r="B82" s="7" t="s">
        <v>285</v>
      </c>
      <c r="C82" s="11" t="s">
        <v>286</v>
      </c>
      <c r="D82" s="39" t="s">
        <v>36</v>
      </c>
      <c r="E82" s="8">
        <v>45497</v>
      </c>
      <c r="F82" s="8" t="s">
        <v>287</v>
      </c>
      <c r="G82" s="25">
        <v>45499.5</v>
      </c>
      <c r="H82" s="25" t="s">
        <v>124</v>
      </c>
      <c r="I82" s="25" t="s">
        <v>25</v>
      </c>
      <c r="J82" s="25" t="s">
        <v>26</v>
      </c>
      <c r="K82" s="53">
        <v>873.43</v>
      </c>
      <c r="L82" s="12">
        <v>345</v>
      </c>
      <c r="M82" s="13">
        <v>2.5</v>
      </c>
      <c r="N82" s="12">
        <f t="array" ref="N82">IFERROR(IF(M82=0,"",L82*M82),"")</f>
        <v>862.5</v>
      </c>
      <c r="O82" s="12">
        <f>Tabela13[[#This Row],[Total Diarias Pagas]]+Tabela13[[#This Row],[Valor total das passagens aéreas]]</f>
        <v>1735.9299999999998</v>
      </c>
      <c r="P82" s="7" t="s">
        <v>27</v>
      </c>
      <c r="Q82" s="10" t="str" cm="1">
        <f t="array" ref="Q82">IF(Tabela13[[#This Row],[Início]]="","",MONTH(Tabela13[[#This Row],[Início]])&amp;"/"&amp;YEAR(Tabela13[[#This Row],[Início]]))</f>
        <v>7/2024</v>
      </c>
      <c r="R82" s="7" t="s">
        <v>28</v>
      </c>
      <c r="S82" s="16"/>
    </row>
    <row r="83" spans="1:19" s="30" customFormat="1" ht="15.95" customHeight="1" x14ac:dyDescent="0.25">
      <c r="A83" s="24" t="s">
        <v>288</v>
      </c>
      <c r="B83" s="7" t="s">
        <v>289</v>
      </c>
      <c r="C83" s="11" t="s">
        <v>290</v>
      </c>
      <c r="D83" s="39" t="s">
        <v>116</v>
      </c>
      <c r="E83" s="8">
        <v>45474</v>
      </c>
      <c r="F83" s="8" t="s">
        <v>291</v>
      </c>
      <c r="G83" s="8">
        <v>45475.5</v>
      </c>
      <c r="H83" s="8" t="s">
        <v>292</v>
      </c>
      <c r="I83" s="8" t="s">
        <v>168</v>
      </c>
      <c r="J83" s="8" t="s">
        <v>44</v>
      </c>
      <c r="K83" s="55"/>
      <c r="L83" s="12">
        <v>311</v>
      </c>
      <c r="M83" s="13">
        <v>1.5</v>
      </c>
      <c r="N83" s="12" cm="1">
        <f t="array" ref="N83">IFERROR(IF(M83=0,"",L83*M83),"")</f>
        <v>466.5</v>
      </c>
      <c r="O83" s="12">
        <v>166.5</v>
      </c>
      <c r="P83" s="7" t="s">
        <v>84</v>
      </c>
      <c r="Q83" s="10" t="str" cm="1">
        <f t="array" ref="Q83">IF(Tabela13[[#This Row],[Início]]="","",MONTH(Tabela13[[#This Row],[Início]])&amp;"/"&amp;YEAR(Tabela13[[#This Row],[Início]]))</f>
        <v>7/2024</v>
      </c>
      <c r="R83" s="7" t="s">
        <v>293</v>
      </c>
      <c r="S83" s="16"/>
    </row>
    <row r="84" spans="1:19" s="5" customFormat="1" ht="15.95" customHeight="1" x14ac:dyDescent="0.25">
      <c r="A84" s="24" t="s">
        <v>288</v>
      </c>
      <c r="B84" s="7" t="s">
        <v>294</v>
      </c>
      <c r="C84" s="11" t="s">
        <v>295</v>
      </c>
      <c r="D84" s="39" t="s">
        <v>102</v>
      </c>
      <c r="E84" s="8">
        <v>45502</v>
      </c>
      <c r="F84" s="8" t="s">
        <v>291</v>
      </c>
      <c r="G84" s="8">
        <v>45504.5</v>
      </c>
      <c r="H84" s="8" t="s">
        <v>103</v>
      </c>
      <c r="I84" s="8" t="s">
        <v>25</v>
      </c>
      <c r="J84" s="8" t="s">
        <v>26</v>
      </c>
      <c r="K84" s="56">
        <v>1805.78</v>
      </c>
      <c r="L84" s="12">
        <v>345</v>
      </c>
      <c r="M84" s="13">
        <v>2.5</v>
      </c>
      <c r="N84" s="12" cm="1">
        <f t="array" ref="N84">IFERROR(IF(M84=0,"",L84*M84),"")</f>
        <v>862.5</v>
      </c>
      <c r="O84" s="12">
        <f>Tabela13[[#This Row],[Valor total das passagens aéreas]]</f>
        <v>1805.78</v>
      </c>
      <c r="P84" s="7" t="s">
        <v>27</v>
      </c>
      <c r="Q84" s="10" t="str" cm="1">
        <f t="array" ref="Q84">IF(Tabela13[[#This Row],[Início]]="","",MONTH(Tabela13[[#This Row],[Início]])&amp;"/"&amp;YEAR(Tabela13[[#This Row],[Início]]))</f>
        <v>7/2024</v>
      </c>
      <c r="R84" s="7" t="s">
        <v>104</v>
      </c>
      <c r="S84" s="16"/>
    </row>
    <row r="85" spans="1:19" s="5" customFormat="1" ht="15.95" customHeight="1" x14ac:dyDescent="0.25">
      <c r="A85" s="24" t="s">
        <v>288</v>
      </c>
      <c r="B85" s="7" t="s">
        <v>289</v>
      </c>
      <c r="C85" s="11" t="s">
        <v>290</v>
      </c>
      <c r="D85" s="39" t="s">
        <v>116</v>
      </c>
      <c r="E85" s="8">
        <v>45488</v>
      </c>
      <c r="F85" s="8" t="s">
        <v>291</v>
      </c>
      <c r="G85" s="25">
        <v>45488.5</v>
      </c>
      <c r="H85" s="25" t="s">
        <v>292</v>
      </c>
      <c r="I85" s="25" t="s">
        <v>168</v>
      </c>
      <c r="J85" s="25" t="s">
        <v>44</v>
      </c>
      <c r="K85" s="53"/>
      <c r="L85" s="27">
        <v>311</v>
      </c>
      <c r="M85" s="13">
        <v>0.5</v>
      </c>
      <c r="N85" s="28">
        <f t="array" ref="N85">IFERROR(IF(M85=0,"",L85*M85),"")</f>
        <v>155.5</v>
      </c>
      <c r="O85" s="28">
        <v>155.5</v>
      </c>
      <c r="P85" s="7" t="s">
        <v>27</v>
      </c>
      <c r="Q85" s="10" t="str" cm="1">
        <f t="array" ref="Q85">IF(Tabela13[[#This Row],[Início]]="","",MONTH(Tabela13[[#This Row],[Início]])&amp;"/"&amp;YEAR(Tabela13[[#This Row],[Início]]))</f>
        <v>7/2024</v>
      </c>
      <c r="R85" s="7" t="s">
        <v>296</v>
      </c>
      <c r="S85" s="16"/>
    </row>
    <row r="86" spans="1:19" s="5" customFormat="1" ht="15.95" customHeight="1" x14ac:dyDescent="0.25">
      <c r="A86" s="24" t="s">
        <v>297</v>
      </c>
      <c r="B86" s="7" t="s">
        <v>298</v>
      </c>
      <c r="C86" s="11" t="s">
        <v>299</v>
      </c>
      <c r="D86" s="39" t="s">
        <v>22</v>
      </c>
      <c r="E86" s="8">
        <v>45480</v>
      </c>
      <c r="F86" s="8" t="s">
        <v>292</v>
      </c>
      <c r="G86" s="25">
        <v>45486.5</v>
      </c>
      <c r="H86" s="25" t="s">
        <v>50</v>
      </c>
      <c r="I86" s="25" t="s">
        <v>39</v>
      </c>
      <c r="J86" s="25" t="s">
        <v>26</v>
      </c>
      <c r="K86" s="52">
        <v>1844.05</v>
      </c>
      <c r="L86" s="9">
        <v>311</v>
      </c>
      <c r="M86" s="14">
        <v>6.5</v>
      </c>
      <c r="N86" s="12">
        <f t="array" ref="N86">IFERROR(IF(M86=0,"",L86*M86),"")</f>
        <v>2021.5</v>
      </c>
      <c r="O86" s="12">
        <f>Tabela13[[#This Row],[Total Diarias Pagas]]+Tabela13[[#This Row],[Valor total das passagens aéreas]]</f>
        <v>3865.55</v>
      </c>
      <c r="P86" s="7" t="s">
        <v>84</v>
      </c>
      <c r="Q86" s="10" t="str" cm="1">
        <f t="array" ref="Q86">IF(Tabela13[[#This Row],[Início]]="","",MONTH(Tabela13[[#This Row],[Início]])&amp;"/"&amp;YEAR(Tabela13[[#This Row],[Início]]))</f>
        <v>7/2024</v>
      </c>
      <c r="R86" s="7" t="s">
        <v>85</v>
      </c>
      <c r="S86" s="16"/>
    </row>
    <row r="87" spans="1:19" s="5" customFormat="1" ht="15.95" customHeight="1" x14ac:dyDescent="0.25">
      <c r="A87" s="24" t="s">
        <v>297</v>
      </c>
      <c r="B87" s="7" t="s">
        <v>300</v>
      </c>
      <c r="C87" s="11" t="s">
        <v>301</v>
      </c>
      <c r="D87" s="39" t="s">
        <v>22</v>
      </c>
      <c r="E87" s="8">
        <v>45482</v>
      </c>
      <c r="F87" s="8" t="s">
        <v>292</v>
      </c>
      <c r="G87" s="25">
        <v>45484.5</v>
      </c>
      <c r="H87" s="25" t="s">
        <v>59</v>
      </c>
      <c r="I87" s="25" t="s">
        <v>25</v>
      </c>
      <c r="J87" s="25" t="s">
        <v>26</v>
      </c>
      <c r="K87" s="53">
        <v>978.01</v>
      </c>
      <c r="L87" s="12">
        <v>345</v>
      </c>
      <c r="M87" s="13">
        <v>2.5</v>
      </c>
      <c r="N87" s="12">
        <f t="array" ref="N87">IFERROR(IF(M87=0,"",L87*M87),"")</f>
        <v>862.5</v>
      </c>
      <c r="O87" s="12">
        <f>Tabela13[[#This Row],[Total Diarias Pagas]]+Tabela13[[#This Row],[Valor total das passagens aéreas]]</f>
        <v>1840.51</v>
      </c>
      <c r="P87" s="7" t="s">
        <v>27</v>
      </c>
      <c r="Q87" s="10" t="str" cm="1">
        <f t="array" ref="Q87">IF(Tabela13[[#This Row],[Início]]="","",MONTH(Tabela13[[#This Row],[Início]])&amp;"/"&amp;YEAR(Tabela13[[#This Row],[Início]]))</f>
        <v>7/2024</v>
      </c>
      <c r="R87" s="7" t="s">
        <v>28</v>
      </c>
      <c r="S87" s="16"/>
    </row>
    <row r="88" spans="1:19" s="5" customFormat="1" ht="15.95" customHeight="1" x14ac:dyDescent="0.25">
      <c r="A88" s="45" t="s">
        <v>302</v>
      </c>
      <c r="B88" s="7" t="s">
        <v>303</v>
      </c>
      <c r="C88" s="11" t="s">
        <v>304</v>
      </c>
      <c r="D88" s="39" t="s">
        <v>22</v>
      </c>
      <c r="E88" s="8">
        <v>45497</v>
      </c>
      <c r="F88" s="8" t="s">
        <v>305</v>
      </c>
      <c r="G88" s="25">
        <v>45498.5</v>
      </c>
      <c r="H88" s="25" t="s">
        <v>59</v>
      </c>
      <c r="I88" s="25" t="s">
        <v>25</v>
      </c>
      <c r="J88" s="25" t="s">
        <v>26</v>
      </c>
      <c r="K88" s="52">
        <v>1986.01</v>
      </c>
      <c r="L88" s="9">
        <v>345</v>
      </c>
      <c r="M88" s="13">
        <v>1.5</v>
      </c>
      <c r="N88" s="12">
        <f t="array" ref="N88">IFERROR(IF(M88=0,"",L88*M88),"")</f>
        <v>517.5</v>
      </c>
      <c r="O88" s="12">
        <f>Tabela13[[#This Row],[Total Diarias Pagas]]+Tabela13[[#This Row],[Valor total das passagens aéreas]]</f>
        <v>2503.5100000000002</v>
      </c>
      <c r="P88" s="7" t="s">
        <v>27</v>
      </c>
      <c r="Q88" s="10" t="str" cm="1">
        <f t="array" ref="Q88">IF(Tabela13[[#This Row],[Início]]="","",MONTH(Tabela13[[#This Row],[Início]])&amp;"/"&amp;YEAR(Tabela13[[#This Row],[Início]]))</f>
        <v>7/2024</v>
      </c>
      <c r="R88" s="7" t="s">
        <v>28</v>
      </c>
      <c r="S88" s="16"/>
    </row>
    <row r="89" spans="1:19" s="5" customFormat="1" ht="15.95" customHeight="1" x14ac:dyDescent="0.25">
      <c r="A89" s="24" t="s">
        <v>302</v>
      </c>
      <c r="B89" s="7" t="s">
        <v>306</v>
      </c>
      <c r="C89" s="11" t="s">
        <v>307</v>
      </c>
      <c r="D89" s="39" t="s">
        <v>102</v>
      </c>
      <c r="E89" s="8">
        <v>45502</v>
      </c>
      <c r="F89" s="8" t="s">
        <v>305</v>
      </c>
      <c r="G89" s="8">
        <v>45505.5</v>
      </c>
      <c r="H89" s="8" t="s">
        <v>103</v>
      </c>
      <c r="I89" s="8" t="s">
        <v>25</v>
      </c>
      <c r="J89" s="8" t="s">
        <v>26</v>
      </c>
      <c r="K89" s="56">
        <v>1687.45</v>
      </c>
      <c r="L89" s="12">
        <v>438</v>
      </c>
      <c r="M89" s="13">
        <v>3.5</v>
      </c>
      <c r="N89" s="12">
        <f t="array" ref="N89">IFERROR(IF(M89=0,"",L89*M89),"")</f>
        <v>1533</v>
      </c>
      <c r="O89" s="12">
        <f>Tabela13[[#This Row],[Total Diarias Pagas]]+Tabela13[[#This Row],[Valor total das passagens aéreas]]</f>
        <v>3220.45</v>
      </c>
      <c r="P89" s="7" t="s">
        <v>27</v>
      </c>
      <c r="Q89" s="10" t="str" cm="1">
        <f t="array" ref="Q89">IF(Tabela13[[#This Row],[Início]]="","",MONTH(Tabela13[[#This Row],[Início]])&amp;"/"&amp;YEAR(Tabela13[[#This Row],[Início]]))</f>
        <v>7/2024</v>
      </c>
      <c r="R89" s="7" t="s">
        <v>104</v>
      </c>
      <c r="S89" s="16"/>
    </row>
    <row r="90" spans="1:19" s="5" customFormat="1" ht="15.95" customHeight="1" x14ac:dyDescent="0.25">
      <c r="A90" s="24" t="s">
        <v>302</v>
      </c>
      <c r="B90" s="7" t="s">
        <v>308</v>
      </c>
      <c r="C90" s="11" t="s">
        <v>309</v>
      </c>
      <c r="D90" s="39" t="s">
        <v>22</v>
      </c>
      <c r="E90" s="8">
        <v>45502</v>
      </c>
      <c r="F90" s="8" t="s">
        <v>305</v>
      </c>
      <c r="G90" s="25">
        <v>45503.5</v>
      </c>
      <c r="H90" s="25" t="s">
        <v>59</v>
      </c>
      <c r="I90" s="25" t="s">
        <v>25</v>
      </c>
      <c r="J90" s="25" t="s">
        <v>26</v>
      </c>
      <c r="K90" s="52">
        <v>2025.21</v>
      </c>
      <c r="L90" s="12">
        <v>345</v>
      </c>
      <c r="M90" s="13">
        <v>1.5</v>
      </c>
      <c r="N90" s="12">
        <f t="array" ref="N90">IFERROR(IF(M90=0,"",L90*M90),"")</f>
        <v>517.5</v>
      </c>
      <c r="O90" s="12">
        <f>Tabela13[[#This Row],[Total Diarias Pagas]]+Tabela13[[#This Row],[Valor total das passagens aéreas]]</f>
        <v>2542.71</v>
      </c>
      <c r="P90" s="7" t="s">
        <v>27</v>
      </c>
      <c r="Q90" s="10" t="str" cm="1">
        <f t="array" ref="Q90">IF(Tabela13[[#This Row],[Início]]="","",MONTH(Tabela13[[#This Row],[Início]])&amp;"/"&amp;YEAR(Tabela13[[#This Row],[Início]]))</f>
        <v>7/2024</v>
      </c>
      <c r="R90" s="7" t="s">
        <v>28</v>
      </c>
      <c r="S90" s="16"/>
    </row>
    <row r="91" spans="1:19" s="5" customFormat="1" ht="15.95" customHeight="1" x14ac:dyDescent="0.25">
      <c r="A91" s="24" t="s">
        <v>310</v>
      </c>
      <c r="B91" s="7" t="s">
        <v>311</v>
      </c>
      <c r="C91" s="11" t="s">
        <v>312</v>
      </c>
      <c r="D91" s="38" t="s">
        <v>313</v>
      </c>
      <c r="E91" s="8">
        <v>45474</v>
      </c>
      <c r="F91" s="8" t="s">
        <v>75</v>
      </c>
      <c r="G91" s="8">
        <v>45478.5</v>
      </c>
      <c r="H91" s="8" t="s">
        <v>271</v>
      </c>
      <c r="I91" s="8" t="s">
        <v>25</v>
      </c>
      <c r="J91" s="8" t="s">
        <v>26</v>
      </c>
      <c r="K91" s="57">
        <v>3849.08</v>
      </c>
      <c r="L91" s="12">
        <v>311</v>
      </c>
      <c r="M91" s="13">
        <v>4.5</v>
      </c>
      <c r="N91" s="12" cm="1">
        <f t="array" ref="N91">IFERROR(IF(M91=0,"",L91*M91),"")</f>
        <v>1399.5</v>
      </c>
      <c r="O91" s="12">
        <f>Tabela13[[#This Row],[Total Diarias Pagas]]+Tabela13[[#This Row],[Valor total das passagens aéreas]]</f>
        <v>5248.58</v>
      </c>
      <c r="P91" s="7" t="s">
        <v>27</v>
      </c>
      <c r="Q91" s="10" t="str" cm="1">
        <f t="array" ref="Q91">IF(Tabela13[[#This Row],[Início]]="","",MONTH(Tabela13[[#This Row],[Início]])&amp;"/"&amp;YEAR(Tabela13[[#This Row],[Início]]))</f>
        <v>7/2024</v>
      </c>
      <c r="R91" s="7" t="s">
        <v>314</v>
      </c>
      <c r="S91" s="16"/>
    </row>
    <row r="92" spans="1:19" s="5" customFormat="1" ht="15.95" customHeight="1" x14ac:dyDescent="0.25">
      <c r="A92" s="24" t="s">
        <v>310</v>
      </c>
      <c r="B92" s="7" t="s">
        <v>315</v>
      </c>
      <c r="C92" s="11" t="s">
        <v>316</v>
      </c>
      <c r="D92" s="39" t="s">
        <v>102</v>
      </c>
      <c r="E92" s="8">
        <v>45502</v>
      </c>
      <c r="F92" s="8" t="s">
        <v>75</v>
      </c>
      <c r="G92" s="25">
        <v>45505.5</v>
      </c>
      <c r="H92" s="25" t="s">
        <v>103</v>
      </c>
      <c r="I92" s="25" t="s">
        <v>25</v>
      </c>
      <c r="J92" s="25" t="s">
        <v>26</v>
      </c>
      <c r="K92" s="52">
        <v>2331.16</v>
      </c>
      <c r="L92" s="12">
        <v>438</v>
      </c>
      <c r="M92" s="13">
        <v>3.5</v>
      </c>
      <c r="N92" s="12">
        <f t="array" ref="N92">IFERROR(IF(M92=0,"",L92*M92),"")</f>
        <v>1533</v>
      </c>
      <c r="O92" s="12">
        <f>Tabela13[[#This Row],[Total Diarias Pagas]]+Tabela13[[#This Row],[Valor total das passagens aéreas]]</f>
        <v>3864.16</v>
      </c>
      <c r="P92" s="7" t="s">
        <v>27</v>
      </c>
      <c r="Q92" s="10" t="str" cm="1">
        <f t="array" ref="Q92">IF(Tabela13[[#This Row],[Início]]="","",MONTH(Tabela13[[#This Row],[Início]])&amp;"/"&amp;YEAR(Tabela13[[#This Row],[Início]]))</f>
        <v>7/2024</v>
      </c>
      <c r="R92" s="7" t="s">
        <v>104</v>
      </c>
      <c r="S92" s="16"/>
    </row>
    <row r="93" spans="1:19" s="5" customFormat="1" ht="15.95" customHeight="1" x14ac:dyDescent="0.25">
      <c r="A93" s="24" t="s">
        <v>310</v>
      </c>
      <c r="B93" s="7" t="s">
        <v>311</v>
      </c>
      <c r="C93" s="11" t="s">
        <v>312</v>
      </c>
      <c r="D93" s="38" t="s">
        <v>313</v>
      </c>
      <c r="E93" s="8">
        <v>45488</v>
      </c>
      <c r="F93" s="8" t="s">
        <v>75</v>
      </c>
      <c r="G93" s="25">
        <v>45491.5</v>
      </c>
      <c r="H93" s="25" t="s">
        <v>224</v>
      </c>
      <c r="I93" s="25" t="s">
        <v>25</v>
      </c>
      <c r="J93" s="25" t="s">
        <v>26</v>
      </c>
      <c r="K93" s="58">
        <v>4572.37</v>
      </c>
      <c r="L93" s="12">
        <v>345</v>
      </c>
      <c r="M93" s="13">
        <v>3.5</v>
      </c>
      <c r="N93" s="12">
        <f t="array" ref="N93">IFERROR(IF(M93=0,"",L93*M93),"")</f>
        <v>1207.5</v>
      </c>
      <c r="O93" s="12">
        <f>Tabela13[[#This Row],[Total Diarias Pagas]]+Tabela13[[#This Row],[Valor total das passagens aéreas]]</f>
        <v>5779.87</v>
      </c>
      <c r="P93" s="7" t="s">
        <v>27</v>
      </c>
      <c r="Q93" s="10" t="str" cm="1">
        <f t="array" ref="Q93">IF(Tabela13[[#This Row],[Início]]="","",MONTH(Tabela13[[#This Row],[Início]])&amp;"/"&amp;YEAR(Tabela13[[#This Row],[Início]]))</f>
        <v>7/2024</v>
      </c>
      <c r="R93" s="7" t="s">
        <v>317</v>
      </c>
      <c r="S93" s="16"/>
    </row>
    <row r="94" spans="1:19" s="5" customFormat="1" ht="15.95" customHeight="1" x14ac:dyDescent="0.25">
      <c r="A94" s="24" t="s">
        <v>310</v>
      </c>
      <c r="B94" s="7" t="s">
        <v>318</v>
      </c>
      <c r="C94" s="11" t="s">
        <v>319</v>
      </c>
      <c r="D94" s="39" t="s">
        <v>102</v>
      </c>
      <c r="E94" s="8">
        <v>45496</v>
      </c>
      <c r="F94" s="8" t="s">
        <v>75</v>
      </c>
      <c r="G94" s="8">
        <v>45498.5</v>
      </c>
      <c r="H94" s="8" t="s">
        <v>224</v>
      </c>
      <c r="I94" s="8" t="s">
        <v>25</v>
      </c>
      <c r="J94" s="8" t="s">
        <v>26</v>
      </c>
      <c r="K94" s="57">
        <v>3962.77</v>
      </c>
      <c r="L94" s="12">
        <v>438</v>
      </c>
      <c r="M94" s="13">
        <v>2.5</v>
      </c>
      <c r="N94" s="12" cm="1">
        <f t="array" ref="N94">IFERROR(IF(M94=0,"",L94*M94),"")</f>
        <v>1095</v>
      </c>
      <c r="O94" s="12">
        <f>Tabela13[[#This Row],[Total Diarias Pagas]]+Tabela13[[#This Row],[Valor total das passagens aéreas]]</f>
        <v>5057.7700000000004</v>
      </c>
      <c r="P94" s="7" t="s">
        <v>27</v>
      </c>
      <c r="Q94" s="10" t="str" cm="1">
        <f t="array" ref="Q94">IF(Tabela13[[#This Row],[Início]]="","",MONTH(Tabela13[[#This Row],[Início]])&amp;"/"&amp;YEAR(Tabela13[[#This Row],[Início]]))</f>
        <v>7/2024</v>
      </c>
      <c r="R94" s="7" t="s">
        <v>320</v>
      </c>
      <c r="S94" s="16"/>
    </row>
    <row r="95" spans="1:19" s="5" customFormat="1" ht="15.95" customHeight="1" x14ac:dyDescent="0.25">
      <c r="A95" s="24" t="s">
        <v>310</v>
      </c>
      <c r="B95" s="7" t="s">
        <v>321</v>
      </c>
      <c r="C95" s="11" t="s">
        <v>322</v>
      </c>
      <c r="D95" s="39" t="s">
        <v>67</v>
      </c>
      <c r="E95" s="8">
        <v>45495</v>
      </c>
      <c r="F95" s="8" t="s">
        <v>75</v>
      </c>
      <c r="G95" s="25">
        <v>45498.5</v>
      </c>
      <c r="H95" s="25" t="s">
        <v>224</v>
      </c>
      <c r="I95" s="25" t="s">
        <v>25</v>
      </c>
      <c r="J95" s="25" t="s">
        <v>26</v>
      </c>
      <c r="K95" s="52">
        <v>3962.77</v>
      </c>
      <c r="L95" s="12">
        <v>438</v>
      </c>
      <c r="M95" s="13">
        <v>3.5</v>
      </c>
      <c r="N95" s="12">
        <f t="array" ref="N95">IFERROR(IF(M95=0,"",L95*M95),"")</f>
        <v>1533</v>
      </c>
      <c r="O95" s="12">
        <f>Tabela13[[#This Row],[Total Diarias Pagas]]+Tabela13[[#This Row],[Valor total das passagens aéreas]]</f>
        <v>5495.77</v>
      </c>
      <c r="P95" s="7" t="s">
        <v>27</v>
      </c>
      <c r="Q95" s="10" t="str" cm="1">
        <f t="array" ref="Q95">IF(Tabela13[[#This Row],[Início]]="","",MONTH(Tabela13[[#This Row],[Início]])&amp;"/"&amp;YEAR(Tabela13[[#This Row],[Início]]))</f>
        <v>7/2024</v>
      </c>
      <c r="R95" s="7" t="s">
        <v>320</v>
      </c>
      <c r="S95" s="16"/>
    </row>
    <row r="96" spans="1:19" s="5" customFormat="1" ht="15.95" customHeight="1" x14ac:dyDescent="0.25">
      <c r="A96" s="24" t="s">
        <v>310</v>
      </c>
      <c r="B96" s="7" t="s">
        <v>323</v>
      </c>
      <c r="C96" s="11" t="s">
        <v>324</v>
      </c>
      <c r="D96" s="37" t="s">
        <v>313</v>
      </c>
      <c r="E96" s="8">
        <v>45475</v>
      </c>
      <c r="F96" s="8" t="s">
        <v>75</v>
      </c>
      <c r="G96" s="8">
        <v>45476.5</v>
      </c>
      <c r="H96" s="8" t="s">
        <v>110</v>
      </c>
      <c r="I96" s="8" t="s">
        <v>43</v>
      </c>
      <c r="J96" s="8" t="s">
        <v>44</v>
      </c>
      <c r="K96" s="55"/>
      <c r="L96" s="12">
        <v>394</v>
      </c>
      <c r="M96" s="13">
        <v>1.5</v>
      </c>
      <c r="N96" s="12">
        <f t="array" ref="N96">IFERROR(IF(M96=0,"",L96*M96),"")</f>
        <v>591</v>
      </c>
      <c r="O96" s="12">
        <v>591</v>
      </c>
      <c r="P96" s="7" t="s">
        <v>27</v>
      </c>
      <c r="Q96" s="10" t="str" cm="1">
        <f t="array" ref="Q96">IF(Tabela13[[#This Row],[Início]]="","",MONTH(Tabela13[[#This Row],[Início]])&amp;"/"&amp;YEAR(Tabela13[[#This Row],[Início]]))</f>
        <v>7/2024</v>
      </c>
      <c r="R96" s="7" t="s">
        <v>325</v>
      </c>
      <c r="S96" s="16"/>
    </row>
    <row r="97" spans="1:19" s="5" customFormat="1" ht="15.95" customHeight="1" x14ac:dyDescent="0.25">
      <c r="A97" s="24" t="s">
        <v>310</v>
      </c>
      <c r="B97" s="7" t="s">
        <v>326</v>
      </c>
      <c r="C97" s="11" t="s">
        <v>327</v>
      </c>
      <c r="D97" s="39" t="s">
        <v>102</v>
      </c>
      <c r="E97" s="8">
        <v>45489</v>
      </c>
      <c r="F97" s="8" t="s">
        <v>75</v>
      </c>
      <c r="G97" s="25">
        <v>45491.5</v>
      </c>
      <c r="H97" s="25" t="s">
        <v>205</v>
      </c>
      <c r="I97" s="25" t="s">
        <v>25</v>
      </c>
      <c r="J97" s="25" t="s">
        <v>26</v>
      </c>
      <c r="K97" s="52">
        <v>3407.06</v>
      </c>
      <c r="L97" s="12">
        <v>438</v>
      </c>
      <c r="M97" s="13">
        <v>2.5</v>
      </c>
      <c r="N97" s="12">
        <f t="array" ref="N97">IFERROR(IF(M97=0,"",L97*M97),"")</f>
        <v>1095</v>
      </c>
      <c r="O97" s="12">
        <f>Tabela13[[#This Row],[Total Diarias Pagas]]+Tabela13[[#This Row],[Padrão]]</f>
        <v>1533</v>
      </c>
      <c r="P97" s="7" t="s">
        <v>27</v>
      </c>
      <c r="Q97" s="10" t="str" cm="1">
        <f t="array" ref="Q97">IF(Tabela13[[#This Row],[Início]]="","",MONTH(Tabela13[[#This Row],[Início]])&amp;"/"&amp;YEAR(Tabela13[[#This Row],[Início]]))</f>
        <v>7/2024</v>
      </c>
      <c r="R97" s="7" t="s">
        <v>206</v>
      </c>
      <c r="S97" s="16"/>
    </row>
    <row r="98" spans="1:19" s="5" customFormat="1" ht="15.95" customHeight="1" x14ac:dyDescent="0.25">
      <c r="A98" s="24" t="s">
        <v>310</v>
      </c>
      <c r="B98" s="7" t="s">
        <v>328</v>
      </c>
      <c r="C98" s="11" t="s">
        <v>329</v>
      </c>
      <c r="D98" s="39" t="s">
        <v>330</v>
      </c>
      <c r="E98" s="8">
        <v>45483</v>
      </c>
      <c r="F98" s="8" t="s">
        <v>75</v>
      </c>
      <c r="G98" s="25">
        <v>45484.5</v>
      </c>
      <c r="H98" s="25" t="s">
        <v>89</v>
      </c>
      <c r="I98" s="25" t="s">
        <v>25</v>
      </c>
      <c r="J98" s="43" t="s">
        <v>331</v>
      </c>
      <c r="K98" s="52">
        <v>2577.89</v>
      </c>
      <c r="L98" s="9">
        <v>438</v>
      </c>
      <c r="M98" s="13">
        <v>1.5</v>
      </c>
      <c r="N98" s="12">
        <f t="array" ref="N98">IFERROR(IF(M98=0,"",L98*M98),"")</f>
        <v>657</v>
      </c>
      <c r="O98" s="12">
        <f>Tabela13[[#This Row],[Total Diarias Pagas]]+Tabela13[[#This Row],[Valor total das passagens aéreas]]</f>
        <v>3234.89</v>
      </c>
      <c r="P98" s="7" t="s">
        <v>27</v>
      </c>
      <c r="Q98" s="10" t="str" cm="1">
        <f t="array" ref="Q98">IF(Tabela13[[#This Row],[Início]]="","",MONTH(Tabela13[[#This Row],[Início]])&amp;"/"&amp;YEAR(Tabela13[[#This Row],[Início]]))</f>
        <v>7/2024</v>
      </c>
      <c r="R98" s="7" t="s">
        <v>332</v>
      </c>
      <c r="S98" s="16"/>
    </row>
    <row r="99" spans="1:19" s="5" customFormat="1" ht="15.95" customHeight="1" x14ac:dyDescent="0.25">
      <c r="A99" s="24" t="s">
        <v>310</v>
      </c>
      <c r="B99" s="7" t="s">
        <v>333</v>
      </c>
      <c r="C99" s="11" t="s">
        <v>334</v>
      </c>
      <c r="D99" s="39" t="s">
        <v>330</v>
      </c>
      <c r="E99" s="8">
        <v>45497</v>
      </c>
      <c r="F99" s="8" t="s">
        <v>92</v>
      </c>
      <c r="G99" s="8">
        <v>45498</v>
      </c>
      <c r="H99" s="8" t="s">
        <v>75</v>
      </c>
      <c r="I99" s="8" t="s">
        <v>25</v>
      </c>
      <c r="J99" s="41" t="s">
        <v>335</v>
      </c>
      <c r="K99" s="56">
        <v>4546.68</v>
      </c>
      <c r="L99" s="12"/>
      <c r="M99" s="13" t="s">
        <v>52</v>
      </c>
      <c r="N99" s="12" t="str" cm="1">
        <f t="array" ref="N99">IFERROR(IF(M99=0,"",L99*M99),"")</f>
        <v/>
      </c>
      <c r="O99" s="49">
        <v>4546.68</v>
      </c>
      <c r="P99" s="7" t="s">
        <v>27</v>
      </c>
      <c r="Q99" s="10" t="str" cm="1">
        <f t="array" ref="Q99">IF(Tabela13[[#This Row],[Início]]="","",MONTH(Tabela13[[#This Row],[Início]])&amp;"/"&amp;YEAR(Tabela13[[#This Row],[Início]]))</f>
        <v>7/2024</v>
      </c>
      <c r="R99" s="7" t="s">
        <v>336</v>
      </c>
      <c r="S99" s="16"/>
    </row>
    <row r="100" spans="1:19" s="5" customFormat="1" ht="15.95" customHeight="1" x14ac:dyDescent="0.25">
      <c r="A100" s="24" t="s">
        <v>310</v>
      </c>
      <c r="B100" s="7" t="s">
        <v>337</v>
      </c>
      <c r="C100" s="11" t="s">
        <v>338</v>
      </c>
      <c r="D100" s="39" t="s">
        <v>339</v>
      </c>
      <c r="E100" s="8">
        <v>45497</v>
      </c>
      <c r="F100" s="8" t="s">
        <v>92</v>
      </c>
      <c r="G100" s="8">
        <v>45498</v>
      </c>
      <c r="H100" s="8" t="s">
        <v>75</v>
      </c>
      <c r="I100" s="8" t="s">
        <v>25</v>
      </c>
      <c r="J100" s="8"/>
      <c r="K100" s="56">
        <v>4546.68</v>
      </c>
      <c r="L100" s="12"/>
      <c r="M100" s="13" t="s">
        <v>52</v>
      </c>
      <c r="N100" s="12" t="str" cm="1">
        <f t="array" ref="N100">IFERROR(IF(M100=0,"",L100*M100),"")</f>
        <v/>
      </c>
      <c r="O100" s="49">
        <v>4546.68</v>
      </c>
      <c r="P100" s="7" t="s">
        <v>27</v>
      </c>
      <c r="Q100" s="10" t="str" cm="1">
        <f t="array" ref="Q100">IF(Tabela13[[#This Row],[Início]]="","",MONTH(Tabela13[[#This Row],[Início]])&amp;"/"&amp;YEAR(Tabela13[[#This Row],[Início]]))</f>
        <v>7/2024</v>
      </c>
      <c r="R100" s="7" t="s">
        <v>340</v>
      </c>
      <c r="S100" s="16" t="s">
        <v>341</v>
      </c>
    </row>
    <row r="101" spans="1:19" s="5" customFormat="1" ht="15.95" customHeight="1" x14ac:dyDescent="0.25">
      <c r="A101" s="24" t="s">
        <v>310</v>
      </c>
      <c r="B101" s="7" t="s">
        <v>342</v>
      </c>
      <c r="C101" s="11" t="s">
        <v>343</v>
      </c>
      <c r="D101" s="37" t="s">
        <v>313</v>
      </c>
      <c r="E101" s="8">
        <v>45491</v>
      </c>
      <c r="F101" s="8" t="s">
        <v>75</v>
      </c>
      <c r="G101" s="25">
        <v>45491.5</v>
      </c>
      <c r="H101" s="25" t="s">
        <v>92</v>
      </c>
      <c r="I101" s="25" t="s">
        <v>25</v>
      </c>
      <c r="J101" s="25" t="s">
        <v>335</v>
      </c>
      <c r="K101" s="52">
        <v>6872.68</v>
      </c>
      <c r="L101" s="12">
        <v>438</v>
      </c>
      <c r="M101" s="13">
        <v>0.5</v>
      </c>
      <c r="N101" s="12">
        <f t="array" ref="N101">IFERROR(IF(M101=0,"",L101*M101),"")</f>
        <v>219</v>
      </c>
      <c r="O101" s="12">
        <f>Tabela13[[#This Row],[Total Diarias Pagas]]+Tabela13[[#This Row],[Valor total das passagens aéreas]]</f>
        <v>7091.68</v>
      </c>
      <c r="P101" s="7" t="s">
        <v>27</v>
      </c>
      <c r="Q101" s="10" t="str" cm="1">
        <f t="array" ref="Q101">IF(Tabela13[[#This Row],[Início]]="","",MONTH(Tabela13[[#This Row],[Início]])&amp;"/"&amp;YEAR(Tabela13[[#This Row],[Início]]))</f>
        <v>7/2024</v>
      </c>
      <c r="R101" s="7" t="s">
        <v>344</v>
      </c>
      <c r="S101" s="16"/>
    </row>
    <row r="102" spans="1:19" s="5" customFormat="1" ht="15.95" customHeight="1" x14ac:dyDescent="0.25">
      <c r="A102" s="24" t="s">
        <v>310</v>
      </c>
      <c r="B102" s="7" t="s">
        <v>345</v>
      </c>
      <c r="C102" s="11" t="s">
        <v>346</v>
      </c>
      <c r="D102" s="39" t="s">
        <v>330</v>
      </c>
      <c r="E102" s="8">
        <v>45497</v>
      </c>
      <c r="F102" s="8" t="s">
        <v>92</v>
      </c>
      <c r="G102" s="8" t="s">
        <v>347</v>
      </c>
      <c r="H102" s="8" t="s">
        <v>75</v>
      </c>
      <c r="I102" s="8" t="s">
        <v>25</v>
      </c>
      <c r="J102" s="8" t="s">
        <v>331</v>
      </c>
      <c r="K102" s="56">
        <v>2818.41</v>
      </c>
      <c r="L102" s="12"/>
      <c r="M102" s="13" t="s">
        <v>52</v>
      </c>
      <c r="N102" s="12" t="str" cm="1">
        <f t="array" ref="N102">IFERROR(IF(M102=0,"",L102*M102),"")</f>
        <v/>
      </c>
      <c r="O102" s="49">
        <v>2818.41</v>
      </c>
      <c r="P102" s="7" t="s">
        <v>27</v>
      </c>
      <c r="Q102" s="10" t="str" cm="1">
        <f t="array" ref="Q102">IF(Tabela13[[#This Row],[Início]]="","",MONTH(Tabela13[[#This Row],[Início]])&amp;"/"&amp;YEAR(Tabela13[[#This Row],[Início]]))</f>
        <v>7/2024</v>
      </c>
      <c r="R102" s="7" t="s">
        <v>348</v>
      </c>
      <c r="S102" s="16" t="s">
        <v>341</v>
      </c>
    </row>
    <row r="103" spans="1:19" s="5" customFormat="1" ht="15.95" customHeight="1" x14ac:dyDescent="0.25">
      <c r="A103" s="24" t="s">
        <v>310</v>
      </c>
      <c r="B103" s="7" t="s">
        <v>349</v>
      </c>
      <c r="C103" s="11" t="s">
        <v>350</v>
      </c>
      <c r="D103" s="39" t="s">
        <v>330</v>
      </c>
      <c r="E103" s="8">
        <v>45498</v>
      </c>
      <c r="F103" s="8" t="s">
        <v>92</v>
      </c>
      <c r="G103" s="8">
        <v>45498</v>
      </c>
      <c r="H103" s="8" t="s">
        <v>75</v>
      </c>
      <c r="I103" s="8" t="s">
        <v>25</v>
      </c>
      <c r="J103" s="8" t="s">
        <v>351</v>
      </c>
      <c r="K103" s="56">
        <v>2818.41</v>
      </c>
      <c r="L103" s="12"/>
      <c r="M103" s="13" t="s">
        <v>52</v>
      </c>
      <c r="N103" s="12" t="str" cm="1">
        <f t="array" ref="N103">IFERROR(IF(M103=0,"",L103*M103),"")</f>
        <v/>
      </c>
      <c r="O103" s="49">
        <v>2818.41</v>
      </c>
      <c r="P103" s="7" t="s">
        <v>27</v>
      </c>
      <c r="Q103" s="10" t="str" cm="1">
        <f t="array" ref="Q103">IF(Tabela13[[#This Row],[Início]]="","",MONTH(Tabela13[[#This Row],[Início]])&amp;"/"&amp;YEAR(Tabela13[[#This Row],[Início]]))</f>
        <v>7/2024</v>
      </c>
      <c r="R103" s="7" t="s">
        <v>352</v>
      </c>
      <c r="S103" s="16" t="s">
        <v>353</v>
      </c>
    </row>
    <row r="104" spans="1:19" s="5" customFormat="1" ht="15.95" customHeight="1" x14ac:dyDescent="0.25">
      <c r="A104" s="24" t="s">
        <v>310</v>
      </c>
      <c r="B104" s="7" t="s">
        <v>354</v>
      </c>
      <c r="C104" s="11" t="s">
        <v>355</v>
      </c>
      <c r="D104" s="39" t="s">
        <v>330</v>
      </c>
      <c r="E104" s="8">
        <v>45498</v>
      </c>
      <c r="F104" s="8" t="s">
        <v>92</v>
      </c>
      <c r="G104" s="8">
        <v>45499</v>
      </c>
      <c r="H104" s="8" t="s">
        <v>75</v>
      </c>
      <c r="I104" s="8" t="s">
        <v>25</v>
      </c>
      <c r="J104" s="8" t="s">
        <v>356</v>
      </c>
      <c r="K104" s="56">
        <v>4862.58</v>
      </c>
      <c r="L104" s="12"/>
      <c r="M104" s="13" t="s">
        <v>52</v>
      </c>
      <c r="N104" s="12" t="str">
        <f t="array" ref="N104">IFERROR(IF(M104=0,"",L104*M104),"")</f>
        <v/>
      </c>
      <c r="O104" s="49">
        <v>4862.58</v>
      </c>
      <c r="P104" s="7" t="s">
        <v>27</v>
      </c>
      <c r="Q104" s="10" t="str" cm="1">
        <f t="array" ref="Q104">IF(Tabela13[[#This Row],[Início]]="","",MONTH(Tabela13[[#This Row],[Início]])&amp;"/"&amp;YEAR(Tabela13[[#This Row],[Início]]))</f>
        <v>7/2024</v>
      </c>
      <c r="R104" s="7" t="s">
        <v>146</v>
      </c>
      <c r="S104" s="16" t="s">
        <v>353</v>
      </c>
    </row>
    <row r="105" spans="1:19" s="5" customFormat="1" ht="15.95" customHeight="1" x14ac:dyDescent="0.25">
      <c r="A105" s="24" t="s">
        <v>310</v>
      </c>
      <c r="B105" s="7" t="s">
        <v>357</v>
      </c>
      <c r="C105" s="11" t="s">
        <v>358</v>
      </c>
      <c r="D105" s="39" t="s">
        <v>330</v>
      </c>
      <c r="E105" s="8">
        <v>45498</v>
      </c>
      <c r="F105" s="8" t="s">
        <v>24</v>
      </c>
      <c r="G105" s="8">
        <v>45498</v>
      </c>
      <c r="H105" s="8" t="s">
        <v>107</v>
      </c>
      <c r="I105" s="8" t="s">
        <v>25</v>
      </c>
      <c r="J105" s="8" t="s">
        <v>359</v>
      </c>
      <c r="K105" s="56">
        <v>2385.86</v>
      </c>
      <c r="L105" s="12"/>
      <c r="M105" s="13" t="s">
        <v>52</v>
      </c>
      <c r="N105" s="12" t="str" cm="1">
        <f t="array" ref="N105">IFERROR(IF(M105=0,"",L105*M105),"")</f>
        <v/>
      </c>
      <c r="O105" s="49">
        <v>2385.86</v>
      </c>
      <c r="P105" s="7" t="s">
        <v>27</v>
      </c>
      <c r="Q105" s="10" t="str" cm="1">
        <f t="array" ref="Q105">IF(Tabela13[[#This Row],[Início]]="","",MONTH(Tabela13[[#This Row],[Início]])&amp;"/"&amp;YEAR(Tabela13[[#This Row],[Início]]))</f>
        <v>7/2024</v>
      </c>
      <c r="R105" s="7" t="s">
        <v>146</v>
      </c>
      <c r="S105" s="16" t="s">
        <v>353</v>
      </c>
    </row>
    <row r="106" spans="1:19" s="5" customFormat="1" ht="15.95" customHeight="1" x14ac:dyDescent="0.25">
      <c r="A106" s="24" t="s">
        <v>310</v>
      </c>
      <c r="B106" s="7" t="s">
        <v>360</v>
      </c>
      <c r="C106" s="11" t="s">
        <v>361</v>
      </c>
      <c r="D106" s="39" t="s">
        <v>339</v>
      </c>
      <c r="E106" s="8">
        <v>45498</v>
      </c>
      <c r="F106" s="8" t="s">
        <v>92</v>
      </c>
      <c r="G106" s="25">
        <v>45498</v>
      </c>
      <c r="H106" s="25" t="s">
        <v>75</v>
      </c>
      <c r="I106" s="25" t="s">
        <v>25</v>
      </c>
      <c r="J106" s="25" t="s">
        <v>356</v>
      </c>
      <c r="K106" s="52">
        <v>5462.58</v>
      </c>
      <c r="L106" s="12"/>
      <c r="M106" s="13" t="s">
        <v>52</v>
      </c>
      <c r="N106" s="12" t="str">
        <f t="array" ref="N106">IFERROR(IF(M106=0,"",L106*M106),"")</f>
        <v/>
      </c>
      <c r="O106" s="50">
        <v>5462.58</v>
      </c>
      <c r="P106" s="7" t="s">
        <v>27</v>
      </c>
      <c r="Q106" s="10" t="str" cm="1">
        <f t="array" ref="Q106">IF(Tabela13[[#This Row],[Início]]="","",MONTH(Tabela13[[#This Row],[Início]])&amp;"/"&amp;YEAR(Tabela13[[#This Row],[Início]]))</f>
        <v>7/2024</v>
      </c>
      <c r="R106" s="7" t="s">
        <v>348</v>
      </c>
      <c r="S106" s="16" t="s">
        <v>341</v>
      </c>
    </row>
    <row r="107" spans="1:19" s="5" customFormat="1" ht="15.95" customHeight="1" x14ac:dyDescent="0.25">
      <c r="A107" s="24" t="s">
        <v>310</v>
      </c>
      <c r="B107" s="7" t="s">
        <v>362</v>
      </c>
      <c r="C107" s="11" t="s">
        <v>363</v>
      </c>
      <c r="D107" s="39" t="s">
        <v>330</v>
      </c>
      <c r="E107" s="8">
        <v>45495</v>
      </c>
      <c r="F107" s="8" t="s">
        <v>75</v>
      </c>
      <c r="G107" s="8" t="s">
        <v>347</v>
      </c>
      <c r="H107" s="8" t="s">
        <v>92</v>
      </c>
      <c r="I107" s="8" t="s">
        <v>25</v>
      </c>
      <c r="J107" s="8" t="s">
        <v>356</v>
      </c>
      <c r="K107" s="56">
        <v>3343.27</v>
      </c>
      <c r="L107" s="12"/>
      <c r="M107" s="13" t="s">
        <v>52</v>
      </c>
      <c r="N107" s="12" t="str" cm="1">
        <f t="array" ref="N107">IFERROR(IF(M107=0,"",L107*M107),"")</f>
        <v/>
      </c>
      <c r="O107" s="49">
        <v>3343.27</v>
      </c>
      <c r="P107" s="7" t="s">
        <v>27</v>
      </c>
      <c r="Q107" s="10" t="str" cm="1">
        <f t="array" ref="Q107">IF(Tabela13[[#This Row],[Início]]="","",MONTH(Tabela13[[#This Row],[Início]])&amp;"/"&amp;YEAR(Tabela13[[#This Row],[Início]]))</f>
        <v>7/2024</v>
      </c>
      <c r="R107" s="7" t="s">
        <v>364</v>
      </c>
      <c r="S107" s="16"/>
    </row>
    <row r="108" spans="1:19" ht="15.95" customHeight="1" x14ac:dyDescent="0.25">
      <c r="A108" s="24"/>
      <c r="B108" s="7"/>
      <c r="C108" s="11"/>
      <c r="D108" s="7"/>
      <c r="E108" s="8"/>
      <c r="F108" s="8"/>
      <c r="G108" s="8"/>
      <c r="H108" s="8"/>
      <c r="I108" s="8"/>
      <c r="J108" s="8"/>
      <c r="K108" s="44" t="str" cm="1">
        <f t="array" ref="K108">IF(SUM(G108:J108)=0,"",SUM(G108:J108))</f>
        <v/>
      </c>
      <c r="L108" s="12"/>
      <c r="M108" s="13"/>
      <c r="N108" s="12" t="str">
        <f t="array" ref="N108">IFERROR(IF(M108=0,"",L108*M108),"")</f>
        <v/>
      </c>
      <c r="O108" s="12"/>
      <c r="P108" s="7"/>
      <c r="Q108" s="10" t="str" cm="1">
        <f t="array" ref="Q108">IF(Tabela13[[#This Row],[Início]]="","",MONTH(Tabela13[[#This Row],[Início]])&amp;"/"&amp;YEAR(Tabela13[[#This Row],[Início]]))</f>
        <v/>
      </c>
      <c r="R108" s="7"/>
      <c r="S108" s="16"/>
    </row>
    <row r="109" spans="1:19" ht="15.95" customHeight="1" x14ac:dyDescent="0.25"/>
    <row r="110" spans="1:19" ht="15.95" customHeight="1" x14ac:dyDescent="0.25"/>
    <row r="111" spans="1:19" ht="15.95" customHeight="1" x14ac:dyDescent="0.25"/>
    <row r="112" spans="1:19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</sheetData>
  <phoneticPr fontId="7" type="noConversion"/>
  <conditionalFormatting sqref="K2:K3">
    <cfRule type="expression" dxfId="4" priority="3">
      <formula>ISODD(ROW())</formula>
    </cfRule>
  </conditionalFormatting>
  <conditionalFormatting sqref="K9">
    <cfRule type="expression" dxfId="3" priority="6">
      <formula>ISODD(ROW())</formula>
    </cfRule>
  </conditionalFormatting>
  <conditionalFormatting sqref="K81">
    <cfRule type="expression" dxfId="2" priority="2">
      <formula>ISODD(ROW())</formula>
    </cfRule>
  </conditionalFormatting>
  <conditionalFormatting sqref="O81">
    <cfRule type="expression" dxfId="1" priority="1">
      <formula>ISODD(ROW())</formula>
    </cfRule>
  </conditionalFormatting>
  <conditionalFormatting sqref="P2:P108">
    <cfRule type="cellIs" dxfId="0" priority="10" operator="equal">
      <formula>"Viagem Cancelada"</formula>
    </cfRule>
  </conditionalFormatting>
  <printOptions gridLines="1"/>
  <pageMargins left="0.43307086614173229" right="0.43307086614173229" top="0.78740157480314965" bottom="0.78740157480314965" header="0.31496062992125984" footer="0.31496062992125984"/>
  <pageSetup paperSize="9" scale="80" orientation="landscape" r:id="rId1"/>
  <headerFooter>
    <oddHeader>&amp;L&amp;"-,Negrito"NAV BRASIL&amp;C&amp;"-,Negrito"PLANILHA DE VIAGENS CONSOLIDADA
JUNHO/2023&amp;R&amp;"-,Negrito"Página: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C0F006-51CD-48A1-9D3D-80CE5B61E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CE689-6567-4691-B550-F4CBCC574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0EBAF-EC0F-402C-A1DF-9893425792FB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DNB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2025-03-17T11:16:33Z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</Properties>
</file>